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0730" windowHeight="11760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'Evidencija'!$A$1:$P$39</definedName>
    <definedName name="_xlnm.Print_Area" localSheetId="4">'Zakljucne'!$A$1:$G$39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'Spisak'!$A$3:$Z$27</definedName>
  </definedNames>
  <calcPr fullCalcOnLoad="1"/>
</workbook>
</file>

<file path=xl/sharedStrings.xml><?xml version="1.0" encoding="utf-8"?>
<sst xmlns="http://schemas.openxmlformats.org/spreadsheetml/2006/main" count="212" uniqueCount="163">
  <si>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</si>
  <si>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</si>
  <si>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</si>
  <si>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</si>
  <si>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</si>
  <si>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</si>
  <si>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</si>
  <si>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</si>
  <si>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</si>
  <si>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</si>
  <si>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</si>
  <si>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</si>
  <si>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</si>
  <si>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</si>
  <si>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</si>
  <si>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</si>
  <si>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</si>
  <si>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</si>
  <si>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</si>
  <si>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</si>
  <si>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</si>
  <si>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</si>
  <si>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</si>
  <si>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</si>
  <si>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</si>
  <si>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</si>
  <si>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</si>
  <si>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</si>
  <si>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</si>
  <si>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</si>
  <si>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</si>
  <si>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</si>
  <si>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</si>
  <si>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</si>
  <si>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</si>
  <si>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</si>
  <si>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</si>
  <si>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</si>
  <si>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</si>
  <si>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</si>
  <si>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</si>
  <si>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</si>
  <si>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</si>
  <si>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</si>
  <si>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</si>
  <si>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</si>
  <si>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</si>
  <si>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</si>
  <si>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</si>
  <si>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</si>
  <si>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</si>
  <si>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</si>
  <si>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</si>
  <si>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</si>
  <si>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</si>
  <si>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</si>
  <si>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</si>
  <si>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</si>
  <si>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</si>
  <si>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</si>
  <si>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</si>
  <si>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</si>
  <si>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</si>
  <si>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</si>
  <si>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</si>
  <si>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</si>
  <si>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</si>
  <si>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</si>
  <si>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</si>
  <si>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</si>
  <si>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</si>
  <si>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</si>
  <si>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</si>
  <si>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</si>
  <si>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</si>
  <si>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</si>
  <si>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</si>
  <si>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</si>
  <si>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</si>
  <si>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</si>
  <si>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</si>
  <si>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</si>
  <si>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</si>
  <si>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</si>
  <si>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</si>
  <si>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</si>
  <si>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</si>
  <si>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</si>
  <si>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</si>
  <si>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</si>
  <si>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</si>
  <si>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</si>
  <si>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Semestar:</t>
    </r>
    <r>
      <rPr>
        <sz val="11"/>
        <rFont val="Arial"/>
        <family val="2"/>
      </rPr>
      <t xml:space="preserve"> ljetnji</t>
    </r>
  </si>
  <si>
    <t>Savo Kostić</t>
  </si>
  <si>
    <r>
      <t>Broj ECTS kredita:</t>
    </r>
    <r>
      <rPr>
        <sz val="11"/>
        <rFont val="Arial"/>
        <family val="2"/>
      </rPr>
      <t xml:space="preserve"> 2</t>
    </r>
  </si>
  <si>
    <t>2020/2021</t>
  </si>
  <si>
    <r>
      <t>SARADNIK:</t>
    </r>
    <r>
      <rPr>
        <sz val="11"/>
        <rFont val="Arial"/>
        <family val="2"/>
      </rPr>
      <t xml:space="preserve"> Savo Kostić</t>
    </r>
  </si>
  <si>
    <t>41/2018</t>
  </si>
  <si>
    <t>Engleski jezik 4</t>
  </si>
  <si>
    <t>ljetnji</t>
  </si>
  <si>
    <t>Gordana Kustudić</t>
  </si>
  <si>
    <t>Miljan Bigović</t>
  </si>
  <si>
    <t>40/2020</t>
  </si>
  <si>
    <t>Molla Nadžije</t>
  </si>
  <si>
    <t>2/2019</t>
  </si>
  <si>
    <t>Cvijović Tijana</t>
  </si>
  <si>
    <t>3/2019</t>
  </si>
  <si>
    <t>Krnić Emina</t>
  </si>
  <si>
    <t>5/2019</t>
  </si>
  <si>
    <t>Obradović Ivana</t>
  </si>
  <si>
    <t>12/2019</t>
  </si>
  <si>
    <t>Vujanović Marina</t>
  </si>
  <si>
    <t>13/2019</t>
  </si>
  <si>
    <t>Petranović Nikolina</t>
  </si>
  <si>
    <t>15/2019</t>
  </si>
  <si>
    <t>Šekularac Luka</t>
  </si>
  <si>
    <t>22/2019</t>
  </si>
  <si>
    <t>Čabarkapa Andrea</t>
  </si>
  <si>
    <t>23/2019</t>
  </si>
  <si>
    <t>Šukurica Majda</t>
  </si>
  <si>
    <t>25/2019</t>
  </si>
  <si>
    <t>Raičević Vojka</t>
  </si>
  <si>
    <t>28/2019</t>
  </si>
  <si>
    <t>Kojić Ekan</t>
  </si>
  <si>
    <t>31/2019</t>
  </si>
  <si>
    <t>Bulatović Martina</t>
  </si>
  <si>
    <t>32/2019</t>
  </si>
  <si>
    <t>Džaković Marija</t>
  </si>
  <si>
    <t>39/2019</t>
  </si>
  <si>
    <t>Prelević Tanja</t>
  </si>
  <si>
    <t>40/2019</t>
  </si>
  <si>
    <t>Kovinić Filip</t>
  </si>
  <si>
    <t>2/2018</t>
  </si>
  <si>
    <t>Lazarević Aleksandar</t>
  </si>
  <si>
    <t>27/2018</t>
  </si>
  <si>
    <t>Cerović Jovana</t>
  </si>
  <si>
    <t>28/2018</t>
  </si>
  <si>
    <t>Mijanović Radoman</t>
  </si>
  <si>
    <t>30/2018</t>
  </si>
  <si>
    <t>Gajović Marija</t>
  </si>
  <si>
    <t>Radojičić Maja</t>
  </si>
  <si>
    <t>32/2017</t>
  </si>
  <si>
    <t>Janjušević Jovan</t>
  </si>
  <si>
    <t>23/2016</t>
  </si>
  <si>
    <t>Joksimović Dragana</t>
  </si>
  <si>
    <t>709/2016</t>
  </si>
  <si>
    <t>Dacić Ivana</t>
  </si>
  <si>
    <t>14/2015</t>
  </si>
  <si>
    <t>Kasalica Nebojša</t>
  </si>
  <si>
    <t>23/2011</t>
  </si>
  <si>
    <t>Ćorac Jelena</t>
  </si>
  <si>
    <t>OBRAZAC za evidenciju osvojenih poena na predmetu i predlog ocjene, studijske 2020/2021. ljetnji semestar</t>
  </si>
  <si>
    <r>
      <t>PREDMET:</t>
    </r>
    <r>
      <rPr>
        <sz val="11"/>
        <rFont val="Arial"/>
        <family val="2"/>
      </rPr>
      <t xml:space="preserve"> Engleski jezik 4</t>
    </r>
  </si>
  <si>
    <r>
      <t>NASTAVNIK:</t>
    </r>
    <r>
      <rPr>
        <sz val="11"/>
        <rFont val="Arial"/>
        <family val="2"/>
      </rPr>
      <t xml:space="preserve"> Gordana Kustudić</t>
    </r>
  </si>
  <si>
    <t>Predmetni nastavnik:</t>
  </si>
  <si>
    <t>OBRAZAC ZA ZAKLJUČNE OCJENE, STUDIJSKE 2020/2021. LJETNJI SEMESTAR</t>
  </si>
  <si>
    <t>Datum: 6/5/2021.</t>
  </si>
  <si>
    <r>
      <t>Godina:</t>
    </r>
    <r>
      <rPr>
        <sz val="11"/>
        <rFont val="Arial"/>
        <family val="2"/>
      </rPr>
      <t xml:space="preserve"> 2020/2021</t>
    </r>
  </si>
  <si>
    <t>po završetku ljetnjeg semestra studijske 2020/2021 godine</t>
  </si>
  <si>
    <t>Matematika i računarske nauke</t>
  </si>
  <si>
    <r>
      <t>STUDIJSKI PROGRAM:</t>
    </r>
    <r>
      <rPr>
        <sz val="11"/>
        <rFont val="Arial"/>
        <family val="2"/>
      </rPr>
      <t xml:space="preserve"> Matematika i računarske nauke</t>
    </r>
  </si>
  <si>
    <r>
      <t>Studijski program:</t>
    </r>
    <r>
      <rPr>
        <sz val="11"/>
        <rFont val="Arial"/>
        <family val="2"/>
      </rPr>
      <t xml:space="preserve"> Matematika i računarske nauke</t>
    </r>
  </si>
  <si>
    <t xml:space="preserve">PRIRODNO MATEMATIČKI FAKULTET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</si>
</sst>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b/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2" fillId="3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0" fontId="0" fillId="0" borderId="25" xfId="0" applyFont="1" applyBorder="1" applyAlignment="1">
      <alignment/>
    </xf>
    <xf numFmtId="172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8" borderId="32" xfId="0" applyFont="1" applyFill="1" applyBorder="1" applyAlignment="1" applyProtection="1">
      <alignment horizontal="center" vertical="center"/>
      <protection locked="0"/>
    </xf>
    <xf numFmtId="49" fontId="0" fillId="38" borderId="33" xfId="0" applyNumberFormat="1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38" borderId="25" xfId="0" applyFont="1" applyFill="1" applyBorder="1" applyAlignment="1" applyProtection="1">
      <alignment horizontal="center" vertical="center"/>
      <protection locked="0"/>
    </xf>
    <xf numFmtId="49" fontId="0" fillId="38" borderId="26" xfId="0" applyNumberFormat="1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center" vertical="center"/>
      <protection locked="0"/>
    </xf>
    <xf numFmtId="0" fontId="0" fillId="27" borderId="26" xfId="0" applyFont="1" applyFill="1" applyBorder="1" applyAlignment="1" applyProtection="1">
      <alignment horizontal="center"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center" vertical="center"/>
      <protection locked="0"/>
    </xf>
    <xf numFmtId="49" fontId="0" fillId="38" borderId="29" xfId="0" applyNumberFormat="1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27" borderId="29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45" fillId="35" borderId="38" xfId="0" applyFont="1" applyFill="1" applyBorder="1" applyAlignment="1" applyProtection="1">
      <alignment horizontal="center"/>
      <protection/>
    </xf>
    <xf numFmtId="0" fontId="45" fillId="0" borderId="3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3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36" borderId="0" xfId="0" applyFill="1" applyAlignment="1" applyProtection="1">
      <alignment horizontal="right" vertical="center"/>
      <protection locked="0"/>
    </xf>
    <xf numFmtId="0" fontId="0" fillId="36" borderId="0" xfId="0" applyFont="1" applyFill="1" applyAlignment="1" applyProtection="1">
      <alignment horizontal="left" vertical="center"/>
      <protection locked="0"/>
    </xf>
    <xf numFmtId="0" fontId="2" fillId="34" borderId="39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right" vertical="center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5" fillId="35" borderId="35" xfId="0" applyFont="1" applyFill="1" applyBorder="1" applyAlignment="1" applyProtection="1">
      <alignment horizontal="center" vertical="center"/>
      <protection/>
    </xf>
    <xf numFmtId="0" fontId="45" fillId="35" borderId="38" xfId="0" applyFont="1" applyFill="1" applyBorder="1" applyAlignment="1" applyProtection="1">
      <alignment horizontal="center" vertical="center"/>
      <protection/>
    </xf>
    <xf numFmtId="0" fontId="45" fillId="35" borderId="42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/>
      <protection/>
    </xf>
    <xf numFmtId="0" fontId="45" fillId="35" borderId="36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5" borderId="42" xfId="0" applyFont="1" applyFill="1" applyBorder="1" applyAlignment="1" applyProtection="1">
      <alignment horizontal="center" vertical="center" wrapText="1"/>
      <protection/>
    </xf>
    <xf numFmtId="0" fontId="45" fillId="35" borderId="43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zoomScalePageLayoutView="0" workbookViewId="0" topLeftCell="A1">
      <selection activeCell="J14" sqref="J14"/>
    </sheetView>
  </sheetViews>
  <sheetFormatPr defaultColWidth="8.8515625" defaultRowHeight="12.75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2.75">
      <c r="A2" s="8"/>
      <c r="B2" s="3" t="s">
        <v>34</v>
      </c>
      <c r="C2" s="89" t="s">
        <v>98</v>
      </c>
      <c r="D2" s="89"/>
      <c r="E2" s="89"/>
      <c r="F2" s="89"/>
      <c r="G2" s="89"/>
      <c r="H2" s="89"/>
      <c r="I2" s="9"/>
    </row>
    <row r="3" spans="1:9" ht="13.5" thickBot="1">
      <c r="A3" s="8"/>
      <c r="B3" s="3" t="s">
        <v>45</v>
      </c>
      <c r="C3" s="89" t="s">
        <v>46</v>
      </c>
      <c r="D3" s="89"/>
      <c r="E3" s="89"/>
      <c r="F3" s="89"/>
      <c r="G3" s="89"/>
      <c r="H3" s="89"/>
      <c r="I3" s="9"/>
    </row>
    <row r="4" spans="1:12" ht="12.75">
      <c r="A4" s="8"/>
      <c r="B4" s="3" t="s">
        <v>35</v>
      </c>
      <c r="C4" s="89" t="s">
        <v>159</v>
      </c>
      <c r="D4" s="89"/>
      <c r="E4" s="89"/>
      <c r="F4" s="89"/>
      <c r="G4" s="89"/>
      <c r="H4" s="89"/>
      <c r="I4" s="9"/>
      <c r="K4" s="90" t="s">
        <v>12</v>
      </c>
      <c r="L4" s="91"/>
    </row>
    <row r="5" spans="1:12" ht="12.75">
      <c r="A5" s="8"/>
      <c r="B5" s="3" t="s">
        <v>36</v>
      </c>
      <c r="C5" s="92"/>
      <c r="D5" s="92"/>
      <c r="E5" s="92"/>
      <c r="F5" s="92"/>
      <c r="G5" s="92"/>
      <c r="H5" s="92"/>
      <c r="I5" s="9"/>
      <c r="K5" s="13">
        <v>0</v>
      </c>
      <c r="L5" s="14" t="s">
        <v>7</v>
      </c>
    </row>
    <row r="6" spans="1:12" ht="12.75">
      <c r="A6" s="8"/>
      <c r="B6" s="3" t="s">
        <v>18</v>
      </c>
      <c r="C6" s="93" t="s">
        <v>95</v>
      </c>
      <c r="D6" s="93"/>
      <c r="E6" s="20"/>
      <c r="F6" s="20"/>
      <c r="G6" s="20"/>
      <c r="H6" s="20"/>
      <c r="I6" s="9"/>
      <c r="K6" s="13">
        <v>50</v>
      </c>
      <c r="L6" s="14" t="s">
        <v>6</v>
      </c>
    </row>
    <row r="7" spans="1:12" ht="12.75">
      <c r="A7" s="8"/>
      <c r="B7" s="3" t="s">
        <v>19</v>
      </c>
      <c r="C7" s="93" t="s">
        <v>99</v>
      </c>
      <c r="D7" s="93"/>
      <c r="E7" s="20"/>
      <c r="F7" s="20"/>
      <c r="G7" s="20"/>
      <c r="H7" s="20"/>
      <c r="I7" s="9"/>
      <c r="K7" s="13">
        <v>60</v>
      </c>
      <c r="L7" s="14" t="s">
        <v>5</v>
      </c>
    </row>
    <row r="8" spans="1:12" ht="12.75">
      <c r="A8" s="8"/>
      <c r="B8" s="3" t="s">
        <v>14</v>
      </c>
      <c r="C8" s="93">
        <v>2</v>
      </c>
      <c r="D8" s="93"/>
      <c r="E8" s="20"/>
      <c r="F8" s="20"/>
      <c r="G8" s="20"/>
      <c r="H8" s="20"/>
      <c r="I8" s="9"/>
      <c r="K8" s="13">
        <v>70</v>
      </c>
      <c r="L8" s="14" t="s">
        <v>3</v>
      </c>
    </row>
    <row r="9" spans="1:12" ht="12.75">
      <c r="A9" s="8"/>
      <c r="B9" s="3" t="s">
        <v>15</v>
      </c>
      <c r="C9" s="88">
        <v>2</v>
      </c>
      <c r="D9" s="88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88">
        <v>25</v>
      </c>
      <c r="D10" s="88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9" ht="12.75">
      <c r="A11" s="8"/>
      <c r="B11" s="3"/>
      <c r="C11" s="21"/>
      <c r="D11" s="20"/>
      <c r="E11" s="20"/>
      <c r="F11" s="20"/>
      <c r="G11" s="20"/>
      <c r="H11" s="20"/>
      <c r="I11" s="9"/>
    </row>
    <row r="12" spans="1:9" ht="12.75">
      <c r="A12" s="8"/>
      <c r="B12" s="3" t="s">
        <v>16</v>
      </c>
      <c r="C12" s="23" t="s">
        <v>50</v>
      </c>
      <c r="D12" s="26">
        <v>65</v>
      </c>
      <c r="E12" s="24" t="s">
        <v>51</v>
      </c>
      <c r="F12" s="26"/>
      <c r="G12" s="24" t="s">
        <v>52</v>
      </c>
      <c r="H12" s="26"/>
      <c r="I12" s="9"/>
    </row>
    <row r="13" spans="1:9" ht="12.75">
      <c r="A13" s="8"/>
      <c r="B13" s="3" t="s">
        <v>17</v>
      </c>
      <c r="C13" s="25">
        <v>100</v>
      </c>
      <c r="D13" s="20"/>
      <c r="E13" s="20"/>
      <c r="F13" s="20"/>
      <c r="G13" s="20"/>
      <c r="H13" s="20"/>
      <c r="I13" s="9"/>
    </row>
    <row r="14" spans="1:9" ht="12.75">
      <c r="A14" s="8"/>
      <c r="B14" s="4"/>
      <c r="C14" s="20"/>
      <c r="D14" s="20"/>
      <c r="E14" s="20"/>
      <c r="F14" s="20"/>
      <c r="G14" s="20"/>
      <c r="H14" s="20"/>
      <c r="I14" s="9"/>
    </row>
    <row r="15" spans="1:9" ht="12.75">
      <c r="A15" s="8"/>
      <c r="B15" s="3" t="s">
        <v>47</v>
      </c>
      <c r="C15" s="89" t="s">
        <v>100</v>
      </c>
      <c r="D15" s="89"/>
      <c r="E15" s="89"/>
      <c r="F15" s="89"/>
      <c r="G15" s="89"/>
      <c r="H15" s="89"/>
      <c r="I15" s="9"/>
    </row>
    <row r="16" spans="1:9" ht="12.75">
      <c r="A16" s="8"/>
      <c r="B16" s="3" t="s">
        <v>13</v>
      </c>
      <c r="C16" s="89" t="s">
        <v>93</v>
      </c>
      <c r="D16" s="89"/>
      <c r="E16" s="89"/>
      <c r="F16" s="89"/>
      <c r="G16" s="89"/>
      <c r="H16" s="89"/>
      <c r="I16" s="9"/>
    </row>
    <row r="17" spans="1:9" ht="12.75">
      <c r="A17" s="8"/>
      <c r="B17" s="4"/>
      <c r="C17" s="22"/>
      <c r="D17" s="22"/>
      <c r="E17" s="22"/>
      <c r="F17" s="22"/>
      <c r="G17" s="22"/>
      <c r="H17" s="22"/>
      <c r="I17" s="9"/>
    </row>
    <row r="18" spans="1:9" ht="12.75">
      <c r="A18" s="8"/>
      <c r="B18" s="3" t="s">
        <v>9</v>
      </c>
      <c r="C18" s="89" t="s">
        <v>101</v>
      </c>
      <c r="D18" s="89"/>
      <c r="E18" s="89"/>
      <c r="F18" s="89"/>
      <c r="G18" s="89"/>
      <c r="H18" s="89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sheetProtection/>
  <mergeCells count="13">
    <mergeCell ref="C7:D7"/>
    <mergeCell ref="C8:D8"/>
    <mergeCell ref="C9:D9"/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39" sqref="N39"/>
    </sheetView>
  </sheetViews>
  <sheetFormatPr defaultColWidth="9.140625" defaultRowHeight="12.75"/>
  <cols>
    <col min="1" max="1" width="6.28125" style="2" customWidth="1"/>
    <col min="2" max="2" width="9.421875" style="37" customWidth="1"/>
    <col min="3" max="3" width="20.57421875" style="1" customWidth="1"/>
    <col min="4" max="4" width="8.7109375" style="1" customWidth="1"/>
    <col min="5" max="10" width="4.7109375" style="1" customWidth="1"/>
    <col min="11" max="11" width="6.7109375" style="81" customWidth="1"/>
    <col min="12" max="16" width="6.7109375" style="1" customWidth="1"/>
    <col min="17" max="17" width="6.7109375" style="81" customWidth="1"/>
    <col min="18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94" t="s">
        <v>8</v>
      </c>
      <c r="B1" s="99" t="s">
        <v>53</v>
      </c>
      <c r="C1" s="97" t="s">
        <v>4</v>
      </c>
      <c r="D1" s="101" t="s">
        <v>22</v>
      </c>
      <c r="E1" s="96" t="s">
        <v>25</v>
      </c>
      <c r="F1" s="96"/>
      <c r="G1" s="96"/>
      <c r="H1" s="96"/>
      <c r="I1" s="96"/>
      <c r="J1" s="96"/>
      <c r="K1" s="96" t="s">
        <v>26</v>
      </c>
      <c r="L1" s="96"/>
      <c r="M1" s="96" t="s">
        <v>27</v>
      </c>
      <c r="N1" s="96"/>
      <c r="O1" s="96" t="s">
        <v>28</v>
      </c>
      <c r="P1" s="96"/>
      <c r="Q1" s="96" t="s">
        <v>23</v>
      </c>
      <c r="R1" s="96"/>
      <c r="S1" s="97" t="s">
        <v>33</v>
      </c>
      <c r="T1" s="97" t="s">
        <v>10</v>
      </c>
      <c r="U1" s="97" t="s">
        <v>21</v>
      </c>
      <c r="V1" s="97" t="s">
        <v>24</v>
      </c>
      <c r="W1" s="104" t="s">
        <v>48</v>
      </c>
      <c r="X1" s="97" t="s">
        <v>32</v>
      </c>
      <c r="Y1" s="97" t="s">
        <v>31</v>
      </c>
      <c r="Z1" s="102" t="s">
        <v>0</v>
      </c>
    </row>
    <row r="2" spans="1:27" ht="13.5" thickBot="1">
      <c r="A2" s="95"/>
      <c r="B2" s="100"/>
      <c r="C2" s="98"/>
      <c r="D2" s="100"/>
      <c r="E2" s="79">
        <v>1</v>
      </c>
      <c r="F2" s="79">
        <v>2</v>
      </c>
      <c r="G2" s="79">
        <v>3</v>
      </c>
      <c r="H2" s="79">
        <v>4</v>
      </c>
      <c r="I2" s="79">
        <v>5</v>
      </c>
      <c r="J2" s="79">
        <v>6</v>
      </c>
      <c r="K2" s="80" t="s">
        <v>29</v>
      </c>
      <c r="L2" s="79" t="s">
        <v>30</v>
      </c>
      <c r="M2" s="79" t="s">
        <v>29</v>
      </c>
      <c r="N2" s="79" t="s">
        <v>30</v>
      </c>
      <c r="O2" s="79" t="s">
        <v>29</v>
      </c>
      <c r="P2" s="79" t="s">
        <v>30</v>
      </c>
      <c r="Q2" s="80" t="s">
        <v>29</v>
      </c>
      <c r="R2" s="79" t="s">
        <v>30</v>
      </c>
      <c r="S2" s="98"/>
      <c r="T2" s="98"/>
      <c r="U2" s="98"/>
      <c r="V2" s="98"/>
      <c r="W2" s="105"/>
      <c r="X2" s="98"/>
      <c r="Y2" s="98"/>
      <c r="Z2" s="103"/>
      <c r="AA2" s="38"/>
    </row>
    <row r="3" spans="1:26" ht="12.75">
      <c r="A3" s="46">
        <v>2</v>
      </c>
      <c r="B3" s="47" t="s">
        <v>102</v>
      </c>
      <c r="C3" s="48" t="s">
        <v>103</v>
      </c>
      <c r="D3" s="49"/>
      <c r="E3" s="49"/>
      <c r="F3" s="49"/>
      <c r="G3" s="49"/>
      <c r="H3" s="49"/>
      <c r="I3" s="49"/>
      <c r="J3" s="49"/>
      <c r="K3" s="49">
        <v>24</v>
      </c>
      <c r="L3" s="49"/>
      <c r="M3" s="49"/>
      <c r="N3" s="49"/>
      <c r="O3" s="49"/>
      <c r="P3" s="49"/>
      <c r="Q3" s="49">
        <v>60</v>
      </c>
      <c r="R3" s="49"/>
      <c r="S3" s="50">
        <f aca="true" t="shared" si="0" ref="S3:S27">SUM(E3:J3)</f>
        <v>0</v>
      </c>
      <c r="T3" s="50">
        <f aca="true" t="shared" si="1" ref="T3:T27">IF(AND(ISBLANK(K3),ISBLANK(L3)),"",MAX(K3,L3))</f>
        <v>24</v>
      </c>
      <c r="U3" s="50">
        <f aca="true" t="shared" si="2" ref="U3:U27">IF(AND(ISBLANK(M3),ISBLANK(N3)),"",MAX(M3,N3))</f>
      </c>
      <c r="V3" s="50">
        <f aca="true" t="shared" si="3" ref="V3:V27">IF(AND(ISBLANK(O3),ISBLANK(P3)),"",MAX(O3,P3))</f>
      </c>
      <c r="W3" s="50">
        <f aca="true" t="shared" si="4" ref="W3:W27">D3+SUM(S3:V3)</f>
        <v>24</v>
      </c>
      <c r="X3" s="50">
        <f aca="true" t="shared" si="5" ref="X3:X27">IF(AND(ISBLANK(Q3),ISBLANK(R3)),"",MAX(Q3,R3))</f>
        <v>60</v>
      </c>
      <c r="Y3" s="50">
        <f aca="true" t="shared" si="6" ref="Y3:Y27">SUM(W3:X3)</f>
        <v>84</v>
      </c>
      <c r="Z3" s="51" t="str">
        <f aca="true" t="shared" si="7" ref="Z3:Z27">IF(X3="","",VLOOKUP(Y3,Ocjene,2))</f>
        <v>B</v>
      </c>
    </row>
    <row r="4" spans="1:26" ht="12.75">
      <c r="A4" s="52">
        <v>3</v>
      </c>
      <c r="B4" s="53" t="s">
        <v>104</v>
      </c>
      <c r="C4" s="54" t="s">
        <v>105</v>
      </c>
      <c r="D4" s="55"/>
      <c r="E4" s="55"/>
      <c r="F4" s="55"/>
      <c r="G4" s="55"/>
      <c r="H4" s="55"/>
      <c r="I4" s="55"/>
      <c r="J4" s="55"/>
      <c r="K4" s="55">
        <v>0</v>
      </c>
      <c r="L4" s="55">
        <v>20</v>
      </c>
      <c r="M4" s="55"/>
      <c r="N4" s="55"/>
      <c r="O4" s="55"/>
      <c r="P4" s="55"/>
      <c r="Q4" s="55">
        <v>5</v>
      </c>
      <c r="R4" s="55">
        <v>31</v>
      </c>
      <c r="S4" s="56">
        <f t="shared" si="0"/>
        <v>0</v>
      </c>
      <c r="T4" s="56">
        <f t="shared" si="1"/>
        <v>20</v>
      </c>
      <c r="U4" s="56">
        <f t="shared" si="2"/>
      </c>
      <c r="V4" s="56">
        <f t="shared" si="3"/>
      </c>
      <c r="W4" s="56">
        <f t="shared" si="4"/>
        <v>20</v>
      </c>
      <c r="X4" s="56">
        <f t="shared" si="5"/>
        <v>31</v>
      </c>
      <c r="Y4" s="56">
        <f t="shared" si="6"/>
        <v>51</v>
      </c>
      <c r="Z4" s="57" t="str">
        <f t="shared" si="7"/>
        <v>E</v>
      </c>
    </row>
    <row r="5" spans="1:26" ht="12.75">
      <c r="A5" s="52">
        <v>4</v>
      </c>
      <c r="B5" s="53" t="s">
        <v>106</v>
      </c>
      <c r="C5" s="54" t="s">
        <v>107</v>
      </c>
      <c r="D5" s="55"/>
      <c r="E5" s="55"/>
      <c r="F5" s="55"/>
      <c r="G5" s="55"/>
      <c r="H5" s="55"/>
      <c r="I5" s="55"/>
      <c r="J5" s="55"/>
      <c r="K5" s="55">
        <v>30.5</v>
      </c>
      <c r="L5" s="55"/>
      <c r="M5" s="55"/>
      <c r="N5" s="55"/>
      <c r="O5" s="55"/>
      <c r="P5" s="55"/>
      <c r="Q5" s="55">
        <v>60</v>
      </c>
      <c r="R5" s="55"/>
      <c r="S5" s="56">
        <f t="shared" si="0"/>
        <v>0</v>
      </c>
      <c r="T5" s="56">
        <f t="shared" si="1"/>
        <v>30.5</v>
      </c>
      <c r="U5" s="56">
        <f t="shared" si="2"/>
      </c>
      <c r="V5" s="56">
        <f t="shared" si="3"/>
      </c>
      <c r="W5" s="56">
        <f t="shared" si="4"/>
        <v>30.5</v>
      </c>
      <c r="X5" s="56">
        <f t="shared" si="5"/>
        <v>60</v>
      </c>
      <c r="Y5" s="56">
        <f t="shared" si="6"/>
        <v>90.5</v>
      </c>
      <c r="Z5" s="57" t="str">
        <f t="shared" si="7"/>
        <v>A</v>
      </c>
    </row>
    <row r="6" spans="1:26" ht="12.75">
      <c r="A6" s="52">
        <v>5</v>
      </c>
      <c r="B6" s="53" t="s">
        <v>108</v>
      </c>
      <c r="C6" s="54" t="s">
        <v>109</v>
      </c>
      <c r="D6" s="55"/>
      <c r="E6" s="55"/>
      <c r="F6" s="55"/>
      <c r="G6" s="55"/>
      <c r="H6" s="55"/>
      <c r="I6" s="55"/>
      <c r="J6" s="55"/>
      <c r="K6" s="55">
        <v>25</v>
      </c>
      <c r="L6" s="55"/>
      <c r="M6" s="55"/>
      <c r="N6" s="55"/>
      <c r="O6" s="55"/>
      <c r="P6" s="55"/>
      <c r="Q6" s="55">
        <v>37</v>
      </c>
      <c r="R6" s="55"/>
      <c r="S6" s="56">
        <f t="shared" si="0"/>
        <v>0</v>
      </c>
      <c r="T6" s="56">
        <f t="shared" si="1"/>
        <v>25</v>
      </c>
      <c r="U6" s="56">
        <f t="shared" si="2"/>
      </c>
      <c r="V6" s="56">
        <f t="shared" si="3"/>
      </c>
      <c r="W6" s="56">
        <f t="shared" si="4"/>
        <v>25</v>
      </c>
      <c r="X6" s="56">
        <f t="shared" si="5"/>
        <v>37</v>
      </c>
      <c r="Y6" s="56">
        <f t="shared" si="6"/>
        <v>62</v>
      </c>
      <c r="Z6" s="57" t="str">
        <f t="shared" si="7"/>
        <v>D</v>
      </c>
    </row>
    <row r="7" spans="1:26" ht="12.75">
      <c r="A7" s="52">
        <v>6</v>
      </c>
      <c r="B7" s="53" t="s">
        <v>110</v>
      </c>
      <c r="C7" s="54" t="s">
        <v>111</v>
      </c>
      <c r="D7" s="55"/>
      <c r="E7" s="55"/>
      <c r="F7" s="55"/>
      <c r="G7" s="55"/>
      <c r="H7" s="55"/>
      <c r="I7" s="55"/>
      <c r="J7" s="55"/>
      <c r="K7" s="55">
        <v>25.5</v>
      </c>
      <c r="L7" s="55"/>
      <c r="M7" s="55"/>
      <c r="N7" s="55"/>
      <c r="O7" s="55"/>
      <c r="P7" s="55"/>
      <c r="Q7" s="55">
        <v>17</v>
      </c>
      <c r="R7" s="55">
        <v>28</v>
      </c>
      <c r="S7" s="56">
        <f t="shared" si="0"/>
        <v>0</v>
      </c>
      <c r="T7" s="56">
        <f t="shared" si="1"/>
        <v>25.5</v>
      </c>
      <c r="U7" s="56">
        <f t="shared" si="2"/>
      </c>
      <c r="V7" s="56">
        <f t="shared" si="3"/>
      </c>
      <c r="W7" s="56">
        <f t="shared" si="4"/>
        <v>25.5</v>
      </c>
      <c r="X7" s="56">
        <f t="shared" si="5"/>
        <v>28</v>
      </c>
      <c r="Y7" s="56">
        <f t="shared" si="6"/>
        <v>53.5</v>
      </c>
      <c r="Z7" s="57" t="str">
        <f t="shared" si="7"/>
        <v>E</v>
      </c>
    </row>
    <row r="8" spans="1:26" ht="12.75">
      <c r="A8" s="52">
        <v>7</v>
      </c>
      <c r="B8" s="53" t="s">
        <v>112</v>
      </c>
      <c r="C8" s="54" t="s">
        <v>113</v>
      </c>
      <c r="D8" s="55"/>
      <c r="E8" s="55"/>
      <c r="F8" s="55"/>
      <c r="G8" s="55"/>
      <c r="H8" s="55"/>
      <c r="I8" s="55"/>
      <c r="J8" s="55"/>
      <c r="K8" s="55">
        <v>20</v>
      </c>
      <c r="L8" s="55">
        <v>32</v>
      </c>
      <c r="M8" s="55"/>
      <c r="N8" s="55"/>
      <c r="O8" s="55"/>
      <c r="P8" s="55"/>
      <c r="Q8" s="55">
        <v>53</v>
      </c>
      <c r="R8" s="55"/>
      <c r="S8" s="56">
        <f t="shared" si="0"/>
        <v>0</v>
      </c>
      <c r="T8" s="56">
        <f t="shared" si="1"/>
        <v>32</v>
      </c>
      <c r="U8" s="56">
        <f t="shared" si="2"/>
      </c>
      <c r="V8" s="56">
        <f t="shared" si="3"/>
      </c>
      <c r="W8" s="56">
        <f t="shared" si="4"/>
        <v>32</v>
      </c>
      <c r="X8" s="56">
        <f t="shared" si="5"/>
        <v>53</v>
      </c>
      <c r="Y8" s="56">
        <f t="shared" si="6"/>
        <v>85</v>
      </c>
      <c r="Z8" s="57" t="str">
        <f t="shared" si="7"/>
        <v>B</v>
      </c>
    </row>
    <row r="9" spans="1:26" ht="12.75">
      <c r="A9" s="52">
        <v>8</v>
      </c>
      <c r="B9" s="53" t="s">
        <v>114</v>
      </c>
      <c r="C9" s="54" t="s">
        <v>115</v>
      </c>
      <c r="D9" s="55"/>
      <c r="E9" s="55"/>
      <c r="F9" s="55"/>
      <c r="G9" s="55"/>
      <c r="H9" s="55"/>
      <c r="I9" s="55"/>
      <c r="J9" s="55"/>
      <c r="K9" s="55">
        <v>19</v>
      </c>
      <c r="L9" s="55"/>
      <c r="M9" s="55"/>
      <c r="N9" s="55"/>
      <c r="O9" s="55"/>
      <c r="P9" s="55"/>
      <c r="Q9" s="55">
        <v>49</v>
      </c>
      <c r="R9" s="55"/>
      <c r="S9" s="56">
        <f t="shared" si="0"/>
        <v>0</v>
      </c>
      <c r="T9" s="56">
        <f t="shared" si="1"/>
        <v>19</v>
      </c>
      <c r="U9" s="56">
        <f t="shared" si="2"/>
      </c>
      <c r="V9" s="56">
        <f t="shared" si="3"/>
      </c>
      <c r="W9" s="56">
        <f t="shared" si="4"/>
        <v>19</v>
      </c>
      <c r="X9" s="56">
        <f t="shared" si="5"/>
        <v>49</v>
      </c>
      <c r="Y9" s="56">
        <f t="shared" si="6"/>
        <v>68</v>
      </c>
      <c r="Z9" s="57" t="str">
        <f t="shared" si="7"/>
        <v>D</v>
      </c>
    </row>
    <row r="10" spans="1:26" ht="12.75">
      <c r="A10" s="52">
        <v>9</v>
      </c>
      <c r="B10" s="53" t="s">
        <v>116</v>
      </c>
      <c r="C10" s="54" t="s">
        <v>117</v>
      </c>
      <c r="D10" s="55"/>
      <c r="E10" s="55"/>
      <c r="F10" s="55"/>
      <c r="G10" s="55"/>
      <c r="H10" s="55"/>
      <c r="I10" s="55"/>
      <c r="J10" s="55"/>
      <c r="K10" s="55">
        <v>40</v>
      </c>
      <c r="L10" s="55"/>
      <c r="M10" s="55"/>
      <c r="N10" s="55"/>
      <c r="O10" s="55"/>
      <c r="P10" s="55"/>
      <c r="Q10" s="55">
        <v>60</v>
      </c>
      <c r="R10" s="55"/>
      <c r="S10" s="56">
        <f t="shared" si="0"/>
        <v>0</v>
      </c>
      <c r="T10" s="56">
        <f t="shared" si="1"/>
        <v>40</v>
      </c>
      <c r="U10" s="56">
        <f t="shared" si="2"/>
      </c>
      <c r="V10" s="56">
        <f t="shared" si="3"/>
      </c>
      <c r="W10" s="56">
        <f t="shared" si="4"/>
        <v>40</v>
      </c>
      <c r="X10" s="56">
        <f t="shared" si="5"/>
        <v>60</v>
      </c>
      <c r="Y10" s="56">
        <f t="shared" si="6"/>
        <v>100</v>
      </c>
      <c r="Z10" s="57" t="str">
        <f t="shared" si="7"/>
        <v>A</v>
      </c>
    </row>
    <row r="11" spans="1:26" ht="12.75">
      <c r="A11" s="52">
        <v>10</v>
      </c>
      <c r="B11" s="53" t="s">
        <v>118</v>
      </c>
      <c r="C11" s="54" t="s">
        <v>119</v>
      </c>
      <c r="D11" s="55"/>
      <c r="E11" s="55"/>
      <c r="F11" s="55"/>
      <c r="G11" s="55"/>
      <c r="H11" s="55"/>
      <c r="I11" s="55"/>
      <c r="J11" s="55"/>
      <c r="K11" s="55">
        <v>32</v>
      </c>
      <c r="L11" s="55"/>
      <c r="M11" s="55"/>
      <c r="N11" s="55"/>
      <c r="O11" s="55"/>
      <c r="P11" s="55"/>
      <c r="Q11" s="55">
        <v>31</v>
      </c>
      <c r="R11" s="55"/>
      <c r="S11" s="56">
        <f t="shared" si="0"/>
        <v>0</v>
      </c>
      <c r="T11" s="56">
        <f t="shared" si="1"/>
        <v>32</v>
      </c>
      <c r="U11" s="56">
        <f t="shared" si="2"/>
      </c>
      <c r="V11" s="56">
        <f t="shared" si="3"/>
      </c>
      <c r="W11" s="56">
        <f t="shared" si="4"/>
        <v>32</v>
      </c>
      <c r="X11" s="56">
        <f t="shared" si="5"/>
        <v>31</v>
      </c>
      <c r="Y11" s="56">
        <f t="shared" si="6"/>
        <v>63</v>
      </c>
      <c r="Z11" s="57" t="str">
        <f t="shared" si="7"/>
        <v>D</v>
      </c>
    </row>
    <row r="12" spans="1:26" ht="12.75">
      <c r="A12" s="52">
        <v>11</v>
      </c>
      <c r="B12" s="53" t="s">
        <v>120</v>
      </c>
      <c r="C12" s="54" t="s">
        <v>121</v>
      </c>
      <c r="D12" s="55"/>
      <c r="E12" s="55"/>
      <c r="F12" s="55"/>
      <c r="G12" s="55"/>
      <c r="H12" s="55"/>
      <c r="I12" s="55"/>
      <c r="J12" s="55"/>
      <c r="K12" s="55">
        <v>20</v>
      </c>
      <c r="L12" s="55"/>
      <c r="M12" s="55"/>
      <c r="N12" s="55"/>
      <c r="O12" s="55"/>
      <c r="P12" s="55"/>
      <c r="Q12" s="55">
        <v>50</v>
      </c>
      <c r="R12" s="55"/>
      <c r="S12" s="56">
        <f t="shared" si="0"/>
        <v>0</v>
      </c>
      <c r="T12" s="56">
        <f t="shared" si="1"/>
        <v>20</v>
      </c>
      <c r="U12" s="56">
        <f t="shared" si="2"/>
      </c>
      <c r="V12" s="56">
        <f t="shared" si="3"/>
      </c>
      <c r="W12" s="56">
        <f t="shared" si="4"/>
        <v>20</v>
      </c>
      <c r="X12" s="56">
        <f t="shared" si="5"/>
        <v>50</v>
      </c>
      <c r="Y12" s="56">
        <f t="shared" si="6"/>
        <v>70</v>
      </c>
      <c r="Z12" s="57" t="str">
        <f t="shared" si="7"/>
        <v>C</v>
      </c>
    </row>
    <row r="13" spans="1:26" ht="12.75">
      <c r="A13" s="52">
        <v>12</v>
      </c>
      <c r="B13" s="53" t="s">
        <v>122</v>
      </c>
      <c r="C13" s="54" t="s">
        <v>123</v>
      </c>
      <c r="D13" s="55"/>
      <c r="E13" s="55"/>
      <c r="F13" s="55"/>
      <c r="G13" s="55"/>
      <c r="H13" s="55"/>
      <c r="I13" s="55"/>
      <c r="J13" s="55"/>
      <c r="K13" s="55">
        <v>37</v>
      </c>
      <c r="L13" s="55"/>
      <c r="M13" s="55"/>
      <c r="N13" s="55"/>
      <c r="O13" s="55"/>
      <c r="P13" s="55"/>
      <c r="Q13" s="55">
        <v>53</v>
      </c>
      <c r="R13" s="55"/>
      <c r="S13" s="56">
        <f t="shared" si="0"/>
        <v>0</v>
      </c>
      <c r="T13" s="56">
        <f t="shared" si="1"/>
        <v>37</v>
      </c>
      <c r="U13" s="56">
        <f t="shared" si="2"/>
      </c>
      <c r="V13" s="56">
        <f t="shared" si="3"/>
      </c>
      <c r="W13" s="56">
        <f t="shared" si="4"/>
        <v>37</v>
      </c>
      <c r="X13" s="56">
        <f t="shared" si="5"/>
        <v>53</v>
      </c>
      <c r="Y13" s="56">
        <f t="shared" si="6"/>
        <v>90</v>
      </c>
      <c r="Z13" s="57" t="str">
        <f t="shared" si="7"/>
        <v>A</v>
      </c>
    </row>
    <row r="14" spans="1:26" ht="12.75">
      <c r="A14" s="52">
        <v>13</v>
      </c>
      <c r="B14" s="53" t="s">
        <v>124</v>
      </c>
      <c r="C14" s="54" t="s">
        <v>125</v>
      </c>
      <c r="D14" s="55"/>
      <c r="E14" s="55"/>
      <c r="F14" s="55"/>
      <c r="G14" s="55"/>
      <c r="H14" s="55"/>
      <c r="I14" s="55"/>
      <c r="J14" s="55"/>
      <c r="K14" s="55">
        <v>17</v>
      </c>
      <c r="L14" s="55"/>
      <c r="M14" s="55"/>
      <c r="N14" s="55"/>
      <c r="O14" s="55"/>
      <c r="P14" s="55"/>
      <c r="Q14" s="55">
        <v>35</v>
      </c>
      <c r="R14" s="55"/>
      <c r="S14" s="56">
        <f t="shared" si="0"/>
        <v>0</v>
      </c>
      <c r="T14" s="56">
        <f t="shared" si="1"/>
        <v>17</v>
      </c>
      <c r="U14" s="56">
        <f t="shared" si="2"/>
      </c>
      <c r="V14" s="56">
        <f t="shared" si="3"/>
      </c>
      <c r="W14" s="56">
        <f t="shared" si="4"/>
        <v>17</v>
      </c>
      <c r="X14" s="56">
        <f t="shared" si="5"/>
        <v>35</v>
      </c>
      <c r="Y14" s="56">
        <f t="shared" si="6"/>
        <v>52</v>
      </c>
      <c r="Z14" s="57" t="str">
        <f t="shared" si="7"/>
        <v>E</v>
      </c>
    </row>
    <row r="15" spans="1:26" ht="12.75">
      <c r="A15" s="52">
        <v>14</v>
      </c>
      <c r="B15" s="53" t="s">
        <v>126</v>
      </c>
      <c r="C15" s="54" t="s">
        <v>127</v>
      </c>
      <c r="D15" s="55"/>
      <c r="E15" s="55"/>
      <c r="F15" s="55"/>
      <c r="G15" s="55"/>
      <c r="H15" s="55"/>
      <c r="I15" s="55"/>
      <c r="J15" s="55"/>
      <c r="K15" s="55">
        <v>32</v>
      </c>
      <c r="L15" s="55"/>
      <c r="M15" s="55"/>
      <c r="N15" s="55"/>
      <c r="O15" s="55"/>
      <c r="P15" s="55"/>
      <c r="Q15" s="55">
        <v>60</v>
      </c>
      <c r="R15" s="55"/>
      <c r="S15" s="56">
        <f t="shared" si="0"/>
        <v>0</v>
      </c>
      <c r="T15" s="56">
        <f t="shared" si="1"/>
        <v>32</v>
      </c>
      <c r="U15" s="56">
        <f t="shared" si="2"/>
      </c>
      <c r="V15" s="56">
        <f t="shared" si="3"/>
      </c>
      <c r="W15" s="56">
        <f t="shared" si="4"/>
        <v>32</v>
      </c>
      <c r="X15" s="56">
        <f t="shared" si="5"/>
        <v>60</v>
      </c>
      <c r="Y15" s="56">
        <f t="shared" si="6"/>
        <v>92</v>
      </c>
      <c r="Z15" s="57" t="str">
        <f t="shared" si="7"/>
        <v>A</v>
      </c>
    </row>
    <row r="16" spans="1:26" ht="12" customHeight="1">
      <c r="A16" s="52">
        <v>15</v>
      </c>
      <c r="B16" s="53" t="s">
        <v>128</v>
      </c>
      <c r="C16" s="54" t="s">
        <v>129</v>
      </c>
      <c r="D16" s="55"/>
      <c r="E16" s="55"/>
      <c r="F16" s="55"/>
      <c r="G16" s="55"/>
      <c r="H16" s="55"/>
      <c r="I16" s="55"/>
      <c r="J16" s="55"/>
      <c r="K16" s="55">
        <v>15.5</v>
      </c>
      <c r="L16" s="55">
        <v>31</v>
      </c>
      <c r="M16" s="55"/>
      <c r="N16" s="55"/>
      <c r="O16" s="55"/>
      <c r="P16" s="55"/>
      <c r="Q16" s="55">
        <v>49</v>
      </c>
      <c r="R16" s="55"/>
      <c r="S16" s="56">
        <f t="shared" si="0"/>
        <v>0</v>
      </c>
      <c r="T16" s="56">
        <f t="shared" si="1"/>
        <v>31</v>
      </c>
      <c r="U16" s="56">
        <f t="shared" si="2"/>
      </c>
      <c r="V16" s="56">
        <f t="shared" si="3"/>
      </c>
      <c r="W16" s="56">
        <f t="shared" si="4"/>
        <v>31</v>
      </c>
      <c r="X16" s="56">
        <f t="shared" si="5"/>
        <v>49</v>
      </c>
      <c r="Y16" s="56">
        <f t="shared" si="6"/>
        <v>80</v>
      </c>
      <c r="Z16" s="57" t="str">
        <f t="shared" si="7"/>
        <v>B</v>
      </c>
    </row>
    <row r="17" spans="1:26" ht="12.75">
      <c r="A17" s="52">
        <v>16</v>
      </c>
      <c r="B17" s="53" t="s">
        <v>130</v>
      </c>
      <c r="C17" s="54" t="s">
        <v>131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>
        <v>0</v>
      </c>
      <c r="R17" s="55"/>
      <c r="S17" s="56">
        <f t="shared" si="0"/>
        <v>0</v>
      </c>
      <c r="T17" s="56">
        <f t="shared" si="1"/>
      </c>
      <c r="U17" s="56">
        <f t="shared" si="2"/>
      </c>
      <c r="V17" s="56">
        <f t="shared" si="3"/>
      </c>
      <c r="W17" s="56">
        <f t="shared" si="4"/>
        <v>0</v>
      </c>
      <c r="X17" s="56">
        <f t="shared" si="5"/>
        <v>0</v>
      </c>
      <c r="Y17" s="56">
        <f t="shared" si="6"/>
        <v>0</v>
      </c>
      <c r="Z17" s="57" t="str">
        <f t="shared" si="7"/>
        <v>F</v>
      </c>
    </row>
    <row r="18" spans="1:26" ht="12.75">
      <c r="A18" s="52">
        <v>17</v>
      </c>
      <c r="B18" s="53" t="s">
        <v>132</v>
      </c>
      <c r="C18" s="54" t="s">
        <v>133</v>
      </c>
      <c r="D18" s="55"/>
      <c r="E18" s="55"/>
      <c r="F18" s="55"/>
      <c r="G18" s="55"/>
      <c r="H18" s="55"/>
      <c r="I18" s="55"/>
      <c r="J18" s="55"/>
      <c r="K18" s="55"/>
      <c r="L18" s="55">
        <v>29</v>
      </c>
      <c r="M18" s="55"/>
      <c r="N18" s="55"/>
      <c r="O18" s="55"/>
      <c r="P18" s="55"/>
      <c r="Q18" s="55">
        <v>0</v>
      </c>
      <c r="R18" s="55">
        <v>56</v>
      </c>
      <c r="S18" s="56">
        <f t="shared" si="0"/>
        <v>0</v>
      </c>
      <c r="T18" s="56">
        <f t="shared" si="1"/>
        <v>29</v>
      </c>
      <c r="U18" s="56">
        <f t="shared" si="2"/>
      </c>
      <c r="V18" s="56">
        <f t="shared" si="3"/>
      </c>
      <c r="W18" s="56">
        <f t="shared" si="4"/>
        <v>29</v>
      </c>
      <c r="X18" s="56">
        <f t="shared" si="5"/>
        <v>56</v>
      </c>
      <c r="Y18" s="56">
        <f t="shared" si="6"/>
        <v>85</v>
      </c>
      <c r="Z18" s="57" t="str">
        <f t="shared" si="7"/>
        <v>B</v>
      </c>
    </row>
    <row r="19" spans="1:26" ht="12.75">
      <c r="A19" s="52">
        <v>18</v>
      </c>
      <c r="B19" s="53" t="s">
        <v>134</v>
      </c>
      <c r="C19" s="54" t="s">
        <v>135</v>
      </c>
      <c r="D19" s="55"/>
      <c r="E19" s="55"/>
      <c r="F19" s="55"/>
      <c r="G19" s="55"/>
      <c r="H19" s="55"/>
      <c r="I19" s="55"/>
      <c r="J19" s="55"/>
      <c r="K19" s="55">
        <v>32</v>
      </c>
      <c r="L19" s="55"/>
      <c r="M19" s="55"/>
      <c r="N19" s="55"/>
      <c r="O19" s="55"/>
      <c r="P19" s="55"/>
      <c r="Q19" s="55">
        <v>38</v>
      </c>
      <c r="R19" s="55"/>
      <c r="S19" s="56">
        <f t="shared" si="0"/>
        <v>0</v>
      </c>
      <c r="T19" s="56">
        <f t="shared" si="1"/>
        <v>32</v>
      </c>
      <c r="U19" s="56">
        <f t="shared" si="2"/>
      </c>
      <c r="V19" s="56">
        <f t="shared" si="3"/>
      </c>
      <c r="W19" s="56">
        <f t="shared" si="4"/>
        <v>32</v>
      </c>
      <c r="X19" s="56">
        <f t="shared" si="5"/>
        <v>38</v>
      </c>
      <c r="Y19" s="56">
        <f t="shared" si="6"/>
        <v>70</v>
      </c>
      <c r="Z19" s="57" t="str">
        <f t="shared" si="7"/>
        <v>C</v>
      </c>
    </row>
    <row r="20" spans="1:26" ht="12.75">
      <c r="A20" s="52">
        <v>19</v>
      </c>
      <c r="B20" s="53" t="s">
        <v>136</v>
      </c>
      <c r="C20" s="54" t="s">
        <v>137</v>
      </c>
      <c r="D20" s="55"/>
      <c r="E20" s="55"/>
      <c r="F20" s="55"/>
      <c r="G20" s="55"/>
      <c r="H20" s="55"/>
      <c r="I20" s="55"/>
      <c r="J20" s="55"/>
      <c r="K20" s="55"/>
      <c r="L20" s="55">
        <v>20</v>
      </c>
      <c r="M20" s="55"/>
      <c r="N20" s="55"/>
      <c r="O20" s="55"/>
      <c r="P20" s="55"/>
      <c r="Q20" s="55">
        <v>0</v>
      </c>
      <c r="R20" s="55">
        <v>52</v>
      </c>
      <c r="S20" s="56">
        <f t="shared" si="0"/>
        <v>0</v>
      </c>
      <c r="T20" s="56">
        <f t="shared" si="1"/>
        <v>20</v>
      </c>
      <c r="U20" s="56">
        <f t="shared" si="2"/>
      </c>
      <c r="V20" s="56">
        <f t="shared" si="3"/>
      </c>
      <c r="W20" s="56">
        <f t="shared" si="4"/>
        <v>20</v>
      </c>
      <c r="X20" s="56">
        <f t="shared" si="5"/>
        <v>52</v>
      </c>
      <c r="Y20" s="56">
        <f t="shared" si="6"/>
        <v>72</v>
      </c>
      <c r="Z20" s="57" t="str">
        <f t="shared" si="7"/>
        <v>C</v>
      </c>
    </row>
    <row r="21" spans="1:26" ht="12.75">
      <c r="A21" s="52">
        <v>20</v>
      </c>
      <c r="B21" s="53" t="s">
        <v>138</v>
      </c>
      <c r="C21" s="54" t="s">
        <v>139</v>
      </c>
      <c r="D21" s="55"/>
      <c r="E21" s="55"/>
      <c r="F21" s="55"/>
      <c r="G21" s="55"/>
      <c r="H21" s="55"/>
      <c r="I21" s="55"/>
      <c r="J21" s="55"/>
      <c r="K21" s="55">
        <v>33</v>
      </c>
      <c r="L21" s="55"/>
      <c r="M21" s="55"/>
      <c r="N21" s="55"/>
      <c r="O21" s="55"/>
      <c r="P21" s="55"/>
      <c r="Q21" s="55">
        <v>54</v>
      </c>
      <c r="R21" s="55"/>
      <c r="S21" s="56">
        <f t="shared" si="0"/>
        <v>0</v>
      </c>
      <c r="T21" s="56">
        <f t="shared" si="1"/>
        <v>33</v>
      </c>
      <c r="U21" s="56">
        <f t="shared" si="2"/>
      </c>
      <c r="V21" s="56">
        <f t="shared" si="3"/>
      </c>
      <c r="W21" s="56">
        <f t="shared" si="4"/>
        <v>33</v>
      </c>
      <c r="X21" s="56">
        <f t="shared" si="5"/>
        <v>54</v>
      </c>
      <c r="Y21" s="56">
        <f t="shared" si="6"/>
        <v>87</v>
      </c>
      <c r="Z21" s="57" t="str">
        <f t="shared" si="7"/>
        <v>B</v>
      </c>
    </row>
    <row r="22" spans="1:26" ht="12.75">
      <c r="A22" s="52">
        <v>21</v>
      </c>
      <c r="B22" s="53" t="s">
        <v>97</v>
      </c>
      <c r="C22" s="54" t="s">
        <v>140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>
        <v>0</v>
      </c>
      <c r="R22" s="55"/>
      <c r="S22" s="56">
        <f t="shared" si="0"/>
        <v>0</v>
      </c>
      <c r="T22" s="56">
        <f t="shared" si="1"/>
      </c>
      <c r="U22" s="56">
        <f t="shared" si="2"/>
      </c>
      <c r="V22" s="56">
        <f t="shared" si="3"/>
      </c>
      <c r="W22" s="56">
        <f t="shared" si="4"/>
        <v>0</v>
      </c>
      <c r="X22" s="56">
        <f t="shared" si="5"/>
        <v>0</v>
      </c>
      <c r="Y22" s="56">
        <f t="shared" si="6"/>
        <v>0</v>
      </c>
      <c r="Z22" s="57" t="str">
        <f t="shared" si="7"/>
        <v>F</v>
      </c>
    </row>
    <row r="23" spans="1:26" ht="12.75">
      <c r="A23" s="52">
        <v>22</v>
      </c>
      <c r="B23" s="53" t="s">
        <v>141</v>
      </c>
      <c r="C23" s="54" t="s">
        <v>142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>
        <v>0</v>
      </c>
      <c r="R23" s="55"/>
      <c r="S23" s="56">
        <f t="shared" si="0"/>
        <v>0</v>
      </c>
      <c r="T23" s="56">
        <f t="shared" si="1"/>
      </c>
      <c r="U23" s="56">
        <f t="shared" si="2"/>
      </c>
      <c r="V23" s="56">
        <f t="shared" si="3"/>
      </c>
      <c r="W23" s="56">
        <f t="shared" si="4"/>
        <v>0</v>
      </c>
      <c r="X23" s="56">
        <f t="shared" si="5"/>
        <v>0</v>
      </c>
      <c r="Y23" s="56">
        <f t="shared" si="6"/>
        <v>0</v>
      </c>
      <c r="Z23" s="57" t="str">
        <f t="shared" si="7"/>
        <v>F</v>
      </c>
    </row>
    <row r="24" spans="1:26" ht="12.75">
      <c r="A24" s="52">
        <v>23</v>
      </c>
      <c r="B24" s="53" t="s">
        <v>143</v>
      </c>
      <c r="C24" s="54" t="s">
        <v>144</v>
      </c>
      <c r="D24" s="55"/>
      <c r="E24" s="55"/>
      <c r="F24" s="55"/>
      <c r="G24" s="55"/>
      <c r="H24" s="55"/>
      <c r="I24" s="55"/>
      <c r="J24" s="55"/>
      <c r="K24" s="55">
        <v>32</v>
      </c>
      <c r="L24" s="55"/>
      <c r="M24" s="55"/>
      <c r="N24" s="55"/>
      <c r="O24" s="55"/>
      <c r="P24" s="55"/>
      <c r="Q24" s="55">
        <v>58</v>
      </c>
      <c r="R24" s="55"/>
      <c r="S24" s="56">
        <f t="shared" si="0"/>
        <v>0</v>
      </c>
      <c r="T24" s="56">
        <f t="shared" si="1"/>
        <v>32</v>
      </c>
      <c r="U24" s="56">
        <f t="shared" si="2"/>
      </c>
      <c r="V24" s="56">
        <f t="shared" si="3"/>
      </c>
      <c r="W24" s="56">
        <f t="shared" si="4"/>
        <v>32</v>
      </c>
      <c r="X24" s="56">
        <f t="shared" si="5"/>
        <v>58</v>
      </c>
      <c r="Y24" s="56">
        <f t="shared" si="6"/>
        <v>90</v>
      </c>
      <c r="Z24" s="57" t="str">
        <f t="shared" si="7"/>
        <v>A</v>
      </c>
    </row>
    <row r="25" spans="1:26" ht="12.75">
      <c r="A25" s="52">
        <v>24</v>
      </c>
      <c r="B25" s="53" t="s">
        <v>145</v>
      </c>
      <c r="C25" s="54" t="s">
        <v>146</v>
      </c>
      <c r="D25" s="55"/>
      <c r="E25" s="55"/>
      <c r="F25" s="55"/>
      <c r="G25" s="55"/>
      <c r="H25" s="55"/>
      <c r="I25" s="55"/>
      <c r="J25" s="55"/>
      <c r="K25" s="55">
        <v>26</v>
      </c>
      <c r="L25" s="55"/>
      <c r="M25" s="55"/>
      <c r="N25" s="55"/>
      <c r="O25" s="55"/>
      <c r="P25" s="55"/>
      <c r="Q25" s="55">
        <v>42</v>
      </c>
      <c r="R25" s="55"/>
      <c r="S25" s="56">
        <f t="shared" si="0"/>
        <v>0</v>
      </c>
      <c r="T25" s="56">
        <f t="shared" si="1"/>
        <v>26</v>
      </c>
      <c r="U25" s="56">
        <f t="shared" si="2"/>
      </c>
      <c r="V25" s="56">
        <f t="shared" si="3"/>
      </c>
      <c r="W25" s="56">
        <f t="shared" si="4"/>
        <v>26</v>
      </c>
      <c r="X25" s="56">
        <f t="shared" si="5"/>
        <v>42</v>
      </c>
      <c r="Y25" s="56">
        <f t="shared" si="6"/>
        <v>68</v>
      </c>
      <c r="Z25" s="57" t="str">
        <f t="shared" si="7"/>
        <v>D</v>
      </c>
    </row>
    <row r="26" spans="1:26" ht="12.75">
      <c r="A26" s="52">
        <v>25</v>
      </c>
      <c r="B26" s="53" t="s">
        <v>147</v>
      </c>
      <c r="C26" s="54" t="s">
        <v>148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>
        <v>0</v>
      </c>
      <c r="R26" s="55"/>
      <c r="S26" s="56">
        <f t="shared" si="0"/>
        <v>0</v>
      </c>
      <c r="T26" s="56">
        <f t="shared" si="1"/>
      </c>
      <c r="U26" s="56">
        <f t="shared" si="2"/>
      </c>
      <c r="V26" s="56">
        <f t="shared" si="3"/>
      </c>
      <c r="W26" s="56">
        <f t="shared" si="4"/>
        <v>0</v>
      </c>
      <c r="X26" s="56">
        <f t="shared" si="5"/>
        <v>0</v>
      </c>
      <c r="Y26" s="56">
        <f t="shared" si="6"/>
        <v>0</v>
      </c>
      <c r="Z26" s="57" t="str">
        <f t="shared" si="7"/>
        <v>F</v>
      </c>
    </row>
    <row r="27" spans="1:26" ht="13.5" thickBot="1">
      <c r="A27" s="58">
        <v>26</v>
      </c>
      <c r="B27" s="59" t="s">
        <v>149</v>
      </c>
      <c r="C27" s="60" t="s">
        <v>150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>
        <v>0</v>
      </c>
      <c r="R27" s="61"/>
      <c r="S27" s="62">
        <f t="shared" si="0"/>
        <v>0</v>
      </c>
      <c r="T27" s="62">
        <f t="shared" si="1"/>
      </c>
      <c r="U27" s="62">
        <f t="shared" si="2"/>
      </c>
      <c r="V27" s="62">
        <f t="shared" si="3"/>
      </c>
      <c r="W27" s="62">
        <f t="shared" si="4"/>
        <v>0</v>
      </c>
      <c r="X27" s="62">
        <f t="shared" si="5"/>
        <v>0</v>
      </c>
      <c r="Y27" s="62">
        <f t="shared" si="6"/>
        <v>0</v>
      </c>
      <c r="Z27" s="63" t="str">
        <f t="shared" si="7"/>
        <v>F</v>
      </c>
    </row>
    <row r="28" spans="1:26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ht="12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ht="12.7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ht="12.7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ht="12.7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ht="12.7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ht="12.7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ht="12.7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ht="12.7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ht="12.7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ht="12.7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ht="12.7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ht="12.7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ht="12.7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ht="12.7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ht="12.7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ht="12.7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ht="12.7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ht="12.7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ht="12.7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ht="12.7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ht="12.7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ht="12.7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ht="12.7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ht="12.7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ht="12.7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ht="12.7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ht="12.7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ht="12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ht="12.7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ht="12.7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ht="12.7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ht="12.7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ht="12.7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ht="12.7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ht="12.7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ht="12.7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ht="12.7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ht="12.7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ht="12.7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ht="12.7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ht="12.7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ht="12.7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ht="12.7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ht="12.7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ht="12.7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ht="12.7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ht="12.7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ht="12.7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ht="12.7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ht="12.7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ht="12.7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ht="12.7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ht="12.7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ht="12.7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ht="12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ht="12.7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ht="12.7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ht="12.7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ht="12.7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ht="12.7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ht="12.7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ht="12.7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ht="12.7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ht="12.7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ht="12.7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ht="12.7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ht="12.7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ht="12.7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ht="12.7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ht="12.7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ht="12.7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ht="12.7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ht="12.7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ht="12.7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ht="12.7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ht="12.7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ht="12.7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ht="12.7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ht="12.7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ht="12.7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ht="12.7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ht="12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ht="12.7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ht="12.7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ht="12.7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ht="12.7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ht="12.7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ht="12.7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ht="12.7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ht="12.7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ht="12.7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ht="12.7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ht="12.7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ht="12.7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ht="12.7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ht="12.7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ht="12.7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ht="12.7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ht="12.7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ht="12.7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ht="12.7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ht="12.7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ht="12.7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ht="12.7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ht="12.7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ht="12.7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ht="12.7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ht="12.7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ht="12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ht="12.7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ht="12.7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ht="12.7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ht="12.7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ht="12.7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ht="12.7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ht="12.7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ht="12.7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ht="12.7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ht="12.7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ht="12.7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ht="12.7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ht="12.7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ht="12.7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ht="12.7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ht="12.7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ht="12.7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ht="12.7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ht="12.7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ht="12.7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ht="12.7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ht="12.7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ht="12.7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ht="12.7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ht="12.7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ht="12.7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ht="12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ht="12.7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ht="12.7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ht="12.7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ht="12.7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ht="12.7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ht="12.7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ht="12.7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ht="12.7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ht="12.7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ht="12.7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ht="12.7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ht="12.7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ht="12.7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ht="12.7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ht="12.7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ht="12.7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ht="12.7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ht="12.7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ht="12.7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ht="12.7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ht="12.7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ht="12.7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ht="12.7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ht="12.7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ht="12.7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ht="12.7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ht="12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ht="12.7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ht="12.7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ht="12.7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ht="12.7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ht="12.7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ht="12.7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ht="12.7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ht="12.7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ht="12.7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ht="12.7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ht="12.7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ht="12.7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ht="12.7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ht="12.7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ht="12.7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ht="12.7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ht="12.7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ht="12.7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ht="12.7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ht="12.7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ht="12.7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ht="12.7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ht="12.7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ht="12.7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ht="12.7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ht="12.7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ht="12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ht="12.7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ht="12.7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ht="12.7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ht="12.7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ht="12.7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ht="12.7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ht="12.7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ht="12.7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ht="12.7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ht="12.7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ht="12.7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ht="12.7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ht="12.7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ht="12.7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ht="12.7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ht="12.7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ht="12.7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ht="12.7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ht="12.7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ht="12.7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ht="12.7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ht="12.7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ht="12.7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ht="12.7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ht="12.7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ht="12.7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ht="12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ht="12.7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ht="12.7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ht="12.7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ht="12.7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ht="12.7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ht="12.7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ht="12.7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ht="12.7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ht="12.7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ht="12.7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ht="12.7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ht="12.7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ht="12.7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ht="12.7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ht="12.7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ht="12.7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ht="12.7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ht="12.7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ht="12.7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ht="12.7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ht="12.7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ht="12.7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ht="12.7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ht="12.7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ht="12.7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ht="12.7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ht="12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ht="12.7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ht="12.7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ht="12.7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ht="12.7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ht="12.7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ht="12.7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ht="12.7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ht="12.7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ht="12.7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ht="12.7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ht="12.7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ht="12.7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ht="12.7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ht="12.7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ht="12.7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ht="12.7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ht="12.7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ht="12.7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ht="12.7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ht="12.7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ht="12.7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ht="12.7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ht="12.7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ht="12.7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ht="12.7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ht="12.7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ht="12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ht="12.7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ht="12.7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ht="12.7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ht="12.7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ht="12.7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ht="12.7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ht="12.7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ht="12.7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ht="12.7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ht="12.7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ht="12.7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ht="12.7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ht="12.7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ht="12.7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ht="12.7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ht="12.7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ht="12.7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ht="12.7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ht="12.7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ht="12.7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ht="12.7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ht="12.7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ht="12.7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ht="12.7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ht="12.7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ht="12.7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ht="12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ht="12.7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ht="12.7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ht="12.7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ht="12.7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ht="12.7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ht="12.7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ht="12.7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ht="12.7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ht="12.7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ht="12.7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ht="12.7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ht="12.7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ht="12.7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ht="12.7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ht="12.7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ht="12.7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ht="12.7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ht="12.7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ht="12.7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ht="12.7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ht="12.7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ht="12.7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ht="12.7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ht="12.7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ht="12.7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ht="12.7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ht="12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ht="12.7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ht="12.7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ht="12.7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ht="12.7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ht="12.7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ht="12.7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ht="12.7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ht="12.7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ht="12.7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ht="12.7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ht="12.7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ht="12.7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ht="12.7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ht="12.7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ht="12.7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ht="12.7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ht="12.7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ht="12.7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ht="12.7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ht="12.7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ht="12.7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ht="12.7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ht="12.7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ht="12.7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ht="12.7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ht="12.7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ht="12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ht="12.7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ht="12.7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ht="12.7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ht="12.7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ht="12.7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ht="12.7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ht="12.7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ht="12.7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ht="12.7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ht="12.7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ht="12.7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ht="12.7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ht="12.7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ht="12.7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ht="12.7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ht="12.7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ht="12.7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ht="12.7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ht="12.7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ht="12.7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ht="12.7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ht="12.7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ht="12.7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ht="12.7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ht="12.7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ht="12.7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ht="12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ht="12.7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ht="12.7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ht="12.7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ht="12.7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ht="12.7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ht="12.7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ht="12.7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ht="12.7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ht="12.7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ht="12.7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ht="12.7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ht="12.7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ht="12.7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ht="12.7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ht="12.7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ht="12.7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ht="12.7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ht="12.7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ht="12.7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ht="12.7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ht="12.7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ht="12.7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ht="12.7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ht="12.7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ht="12.7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ht="12.7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ht="12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ht="12.7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ht="12.7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ht="12.7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ht="12.7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ht="12.7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ht="12.7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ht="12.7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ht="12.7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ht="12.7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ht="12.7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ht="12.7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ht="12.7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ht="12.7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ht="12.7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ht="12.7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ht="12.7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ht="12.7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ht="12.7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ht="12.7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ht="12.7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ht="12.7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ht="12.7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ht="12.7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ht="12.7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ht="12.7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ht="12.7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ht="12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ht="12.7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ht="12.7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ht="12.7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ht="12.7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ht="12.7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ht="12.7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ht="12.7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ht="12.7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ht="12.7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ht="12.7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ht="12.7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ht="12.7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ht="12.7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ht="12.7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ht="12.7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ht="12.7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ht="12.7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ht="12.7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ht="12.7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ht="12.7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ht="12.7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ht="12.7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ht="12.7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ht="12.7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ht="12.7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ht="12.7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ht="12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ht="12.7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ht="12.7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ht="12.7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ht="12.7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ht="12.7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ht="12.7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ht="12.7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ht="12.7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ht="12.7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ht="12.7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ht="12.7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ht="12.7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ht="12.7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ht="12.7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ht="12.7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ht="12.7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ht="12.7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ht="12.7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ht="12.7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ht="12.7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ht="12.7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ht="12.7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ht="12.7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ht="12.7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ht="12.7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ht="12.7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ht="12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ht="12.7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ht="12.7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ht="12.7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ht="12.7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ht="12.7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ht="12.7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ht="12.7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ht="12.7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ht="12.7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ht="12.7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ht="12.7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ht="12.7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ht="12.7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ht="12.7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ht="12.7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ht="12.7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ht="12.7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ht="12.7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ht="12.7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ht="12.7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ht="12.7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ht="12.7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ht="12.7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ht="12.7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ht="12.7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ht="12.7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ht="12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ht="12.7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ht="12.7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ht="12.7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ht="12.7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ht="12.7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ht="12.7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ht="12.7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ht="12.7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ht="12.7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ht="12.7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ht="12.7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ht="12.7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ht="12.7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ht="12.7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ht="12.7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ht="12.7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ht="12.7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ht="12.7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ht="12.7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ht="12.7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ht="12.7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ht="12.7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ht="12.7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ht="12.7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ht="12.7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ht="12.7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ht="12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ht="12.7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ht="12.7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ht="12.7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ht="12.7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ht="12.7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ht="12.7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ht="12.7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ht="12.7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ht="12.7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ht="12.7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ht="12.7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ht="12.7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ht="12.7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ht="12.7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ht="12.7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ht="12.7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ht="12.7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ht="12.7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ht="12.7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ht="12.7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ht="12.7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ht="12.7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ht="12.7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ht="12.7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ht="12.7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ht="12.7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ht="12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ht="12.7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ht="12.7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ht="12.7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ht="12.7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ht="12.7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ht="12.7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ht="12.7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ht="12.7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ht="12.7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ht="12.7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ht="12.7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ht="12.7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ht="12.7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ht="12.7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ht="12.7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ht="12.7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ht="12.7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ht="12.7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ht="12.7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ht="12.7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ht="12.7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ht="12.7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ht="12.7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ht="12.7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ht="12.7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ht="12.7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ht="12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ht="12.7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ht="12.7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ht="12.7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ht="12.7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ht="12.7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ht="12.7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ht="12.7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ht="12.7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ht="12.7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ht="12.7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ht="12.7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ht="12.7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ht="12.7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ht="12.7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ht="12.7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ht="12.7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ht="12.7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ht="12.7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ht="12.7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ht="12.7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ht="12.7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ht="12.7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ht="12.7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ht="12.7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ht="12.7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ht="12.7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ht="12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ht="12.7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ht="12.7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ht="12.7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ht="12.7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ht="12.7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ht="12.7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ht="12.7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ht="12.7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ht="12.7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ht="12.7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ht="12.7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ht="12.7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ht="12.7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ht="12.7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ht="12.7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ht="12.7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ht="12.7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ht="12.7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ht="12.7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ht="12.7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ht="12.7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ht="12.7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ht="12.7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ht="12.7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ht="12.7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ht="12.7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ht="12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ht="12.7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ht="12.7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ht="12.7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ht="12.7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ht="12.7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ht="12.7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ht="12.7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ht="12.7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ht="12.7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ht="12.7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ht="12.7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ht="12.7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ht="12.7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ht="12.7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ht="12.7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ht="12.7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ht="12.7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ht="12.7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ht="12.7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ht="12.7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ht="12.7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ht="12.7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ht="12.7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ht="12.7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ht="12.7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ht="12.7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ht="12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ht="12.7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ht="12.7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ht="12.7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ht="12.7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ht="12.7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ht="12.7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ht="12.7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ht="12.7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ht="12.7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ht="12.7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ht="12.7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ht="12.7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ht="12.7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ht="12.7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ht="12.7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ht="12.7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ht="12.7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ht="12.7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ht="12.7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ht="12.7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ht="12.7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ht="12.7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ht="12.7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ht="12.7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ht="12.7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ht="12.7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ht="12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ht="12.7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ht="12.7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ht="12.7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ht="12.7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ht="12.7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ht="12.7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ht="12.7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ht="12.7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ht="12.7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ht="12.7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ht="12.7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ht="12.7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ht="12.7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ht="12.7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ht="12.7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ht="12.7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ht="12.7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ht="12.7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ht="12.7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ht="12.7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ht="12.7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ht="12.7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ht="12.7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ht="12.7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ht="12.7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ht="12.7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ht="12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ht="12.7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ht="12.7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ht="12.7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ht="12.7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ht="12.7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ht="12.7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ht="12.7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ht="12.7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ht="12.7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ht="12.7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ht="12.7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ht="12.7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ht="12.7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ht="12.7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ht="12.7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ht="12.7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ht="12.7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ht="12.7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ht="12.7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ht="12.7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ht="12.7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ht="12.7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ht="12.7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ht="12.7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ht="12.7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ht="12.7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ht="12.7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ht="12.7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ht="12.7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ht="12.7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ht="12.7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ht="12.7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ht="12.7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ht="12.7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ht="12.7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ht="12.7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ht="12.7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ht="12.7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ht="12.7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ht="12.7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ht="12.7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ht="12.7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ht="12.7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ht="12.7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ht="12.7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ht="12.7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ht="12.7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ht="12.7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ht="12.7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ht="12.7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ht="12.7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ht="12.7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ht="12.7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ht="12.7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ht="12.7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ht="12.7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ht="12.7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ht="12.7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ht="12.7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ht="12.7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ht="12.7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ht="12.7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ht="12.7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ht="12.7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ht="12.7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ht="12.7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ht="12.7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ht="12.7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ht="12.7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ht="12.7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ht="12.7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ht="12.7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ht="12.7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ht="12.7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ht="12.7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ht="12.7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ht="12.7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ht="12.7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ht="12.7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ht="12.7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ht="12.7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ht="12.7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ht="12.7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ht="12.7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ht="12.7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ht="12.7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ht="12.7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ht="12.7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ht="12.7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ht="12.7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ht="12.7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ht="12.7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ht="12.7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ht="12.7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ht="12.7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ht="12.7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ht="12.7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ht="12.7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ht="12.7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ht="12.7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ht="12.7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ht="12.7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ht="12.7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ht="12.7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ht="12.7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ht="12.7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ht="12.7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ht="12.7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ht="12.7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ht="12.7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ht="12.7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ht="12.7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ht="12.7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ht="12.7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ht="12.7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ht="12.7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ht="12.7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ht="12.7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ht="12.7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ht="12.7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ht="12.7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ht="12.7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ht="12.7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ht="12.7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ht="12.7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ht="12.7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ht="12.7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ht="12.7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ht="12.7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ht="12.7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ht="12.7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ht="12.7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ht="12.7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ht="12.7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ht="12.7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ht="12.7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ht="12.7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ht="12.7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ht="12.7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ht="12.7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ht="12.7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ht="12.7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ht="12.7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ht="12.7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ht="12.7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ht="12.7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ht="12.7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ht="12.7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ht="12.7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ht="12.7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ht="12.7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ht="12.7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ht="12.7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ht="12.7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ht="12.7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ht="12.7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ht="12.7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ht="12.7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ht="12.7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ht="12.7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ht="12.7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ht="12.7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ht="12.7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ht="12.7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ht="12.7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ht="12.7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ht="12.7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ht="12.7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ht="12.7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ht="12.7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ht="12.7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ht="12.7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ht="12.7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ht="12.7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ht="12.7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ht="12.7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ht="12.7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ht="12.7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ht="12.7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ht="12.7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ht="12.7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ht="12.7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ht="12.7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ht="12.7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ht="12.7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ht="12.7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ht="12.7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ht="12.7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ht="12.7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ht="12.7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ht="12.7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ht="12.7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ht="12.7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ht="12.7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ht="12.7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ht="12.7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ht="12.7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ht="12.7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ht="12.7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ht="12.7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ht="12.7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ht="12.7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ht="12.7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ht="12.7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ht="12.7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ht="12.7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ht="12.7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ht="12.7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ht="12.7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ht="12.7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ht="12.7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ht="12.7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ht="12.7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ht="12.7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ht="12.7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ht="12.7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ht="12.7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ht="12.7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ht="12.7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ht="12.7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ht="12.7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ht="12.7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ht="12.7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ht="12.7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ht="12.7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ht="12.7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ht="12.7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ht="12.7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ht="12.7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ht="12.7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ht="12.7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ht="12.7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ht="12.7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ht="12.7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ht="12.7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ht="12.7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ht="12.7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ht="12.7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ht="12.7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ht="12.7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ht="12.7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ht="12.7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ht="12.7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ht="12.7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ht="12.7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ht="12.7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ht="12.7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ht="12.7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ht="12.7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ht="12.7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ht="12.7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ht="12.7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ht="12.7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ht="12.7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ht="12.7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ht="12.7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ht="12.7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ht="12.7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ht="12.7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ht="12.7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ht="12.7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ht="12.7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ht="12.7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ht="12.7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ht="12.7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ht="12.7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ht="12.7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ht="12.7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ht="12.7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ht="12.7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ht="12.7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ht="12.7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ht="12.7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ht="12.7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ht="12.7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ht="12.7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ht="12.7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ht="12.7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ht="12.7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ht="12.7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ht="12.7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ht="12.7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ht="12.7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ht="12.7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ht="12.7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ht="12.7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ht="12.7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ht="12.7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ht="12.7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ht="12.7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ht="12.7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ht="12.7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ht="12.7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ht="12.7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ht="12.7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ht="12.7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ht="12.7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ht="12.7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ht="12.7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ht="12.7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ht="12.7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ht="12.7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ht="12.7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ht="12.7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ht="12.7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ht="12.7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ht="12.7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ht="12.7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ht="12.7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ht="12.7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ht="12.7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ht="12.7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ht="12.7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ht="12.7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ht="12.7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ht="12.7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ht="12.7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ht="12.7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ht="12.7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ht="12.7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ht="12.7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ht="12.7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ht="12.7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ht="12.7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ht="12.7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ht="12.7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ht="12.7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ht="12.7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ht="12.7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ht="12.7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ht="12.7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ht="12.7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ht="12.7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ht="12.7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ht="12.7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ht="12.7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ht="12.7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ht="12.7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ht="12.7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ht="12.7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ht="12.7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ht="12.7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ht="12.7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ht="12.7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ht="12.7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ht="12.7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ht="12.7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ht="12.7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ht="12.7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ht="12.7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ht="12.7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ht="12.7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ht="12.7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ht="12.7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ht="12.7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ht="12.7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ht="12.7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ht="12.7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ht="12.7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ht="12.7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ht="12.7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ht="12.7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ht="12.7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ht="12.7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ht="12.7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ht="12.7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ht="12.7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ht="12.7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ht="12.7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ht="12.7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ht="12.7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ht="12.7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ht="12.7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ht="12.7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ht="12.7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ht="12.7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ht="12.7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ht="12.7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ht="12.7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ht="12.7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ht="12.7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ht="12.7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ht="12.7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ht="12.7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ht="12.7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ht="12.7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ht="12.7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ht="12.7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ht="12.7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ht="12.7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ht="12.7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ht="12.7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ht="12.7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ht="12.7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ht="12.7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ht="12.7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ht="12.7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ht="12.7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ht="12.7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ht="12.7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ht="12.7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ht="12.7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ht="12.7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ht="12.7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ht="12.7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ht="12.7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ht="12.7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ht="12.7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ht="12.7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ht="12.7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ht="12.7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ht="12.7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ht="12.7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ht="12.7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ht="12.7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ht="12.7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ht="12.7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ht="12.7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ht="12.7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ht="12.7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ht="12.7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ht="12.7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ht="12.7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ht="12.7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ht="12.7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ht="12.7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ht="12.7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ht="12.7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ht="12.7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ht="12.7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ht="12.7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ht="12.7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ht="12.7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ht="12.7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ht="12.7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ht="12.7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ht="12.7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ht="12.7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ht="12.7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ht="12.7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ht="12.7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ht="12.75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ht="12.75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ht="12.75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ht="12.75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ht="12.75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ht="12.75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ht="12.75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ht="12.75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ht="12.75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ht="12.75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ht="12.75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ht="12.75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ht="12.75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ht="12.75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ht="12.75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ht="12.75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ht="12.75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ht="12.75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ht="12.75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ht="12.75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ht="12.75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ht="12.75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ht="12.7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ht="12.75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ht="12.75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ht="12.75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ht="12.75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ht="12.75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ht="12.75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ht="12.75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ht="12.75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ht="12.75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ht="12.75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ht="12.75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ht="12.75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ht="12.75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ht="12.75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ht="12.75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ht="12.75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ht="12.75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ht="12.75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ht="12.75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ht="12.75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ht="12.75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ht="12.75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ht="12.75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ht="12.75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ht="12.75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ht="12.75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ht="12.75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ht="12.75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ht="12.75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ht="12.75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ht="12.75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ht="12.75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ht="12.75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ht="12.75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ht="12.7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ht="12.75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ht="12.75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ht="12.75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ht="12.75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ht="12.75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ht="12.75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ht="12.75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ht="12.75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ht="12.75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ht="12.75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ht="12.75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ht="12.75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ht="12.75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ht="12.75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ht="12.75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ht="12.75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ht="12.75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ht="12.75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ht="12.75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ht="12.75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ht="12.75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ht="12.75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ht="12.75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ht="12.75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ht="12.75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ht="12.75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ht="12.75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ht="12.75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ht="12.75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ht="12.75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ht="12.75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ht="12.75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ht="12.75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ht="12.75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ht="12.7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ht="12.75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ht="12.75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ht="12.75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ht="12.75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ht="12.75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ht="12.75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ht="12.75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ht="12.75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ht="12.75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ht="12.75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ht="12.75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ht="12.75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ht="12.75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ht="12.75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ht="12.75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ht="12.75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ht="12.75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ht="12.75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ht="12.75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ht="12.75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ht="12.75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ht="12.75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ht="12.75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ht="12.75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ht="12.75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ht="12.75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ht="12.75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ht="12.75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ht="12.75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ht="12.75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ht="12.75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ht="12.75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ht="12.75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ht="12.75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ht="12.7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ht="12.75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ht="12.75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ht="12.75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ht="12.75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ht="12.75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ht="12.75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ht="12.75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ht="12.75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ht="12.75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ht="12.75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ht="12.75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ht="12.75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ht="12.75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ht="12.75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ht="12.75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ht="12.75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ht="12.75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ht="12.75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ht="12.75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ht="12.75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ht="12.75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ht="12.75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ht="12.75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ht="12.75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ht="12.75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ht="12.75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ht="12.75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ht="12.75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ht="12.75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ht="12.75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ht="12.75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ht="12.75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ht="12.75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ht="12.75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ht="12.7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ht="12.75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ht="12.75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ht="12.75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ht="12.75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ht="12.75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ht="12.75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ht="12.75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ht="12.75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ht="12.75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ht="12.75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ht="12.75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ht="12.75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ht="12.75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ht="12.75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ht="12.75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ht="12.75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ht="12.75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ht="12.75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ht="12.75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ht="12.75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ht="12.75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ht="12.75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ht="12.75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ht="12.75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ht="12.75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ht="12.75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ht="12.75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ht="12.75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ht="12.75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ht="12.75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ht="12.75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ht="12.75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ht="12.75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ht="12.75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ht="12.7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ht="12.75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ht="12.75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ht="12.75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ht="12.75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ht="12.75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ht="12.75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ht="12.75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ht="12.75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ht="12.75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ht="12.75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ht="12.75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ht="12.75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ht="12.75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ht="12.75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ht="12.75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ht="12.75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ht="12.75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ht="12.75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ht="12.75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ht="12.75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ht="12.75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ht="12.75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ht="12.75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ht="12.75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ht="12.75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ht="12.75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ht="12.75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ht="12.75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ht="12.75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ht="12.75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ht="12.75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ht="12.75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ht="12.75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ht="12.75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ht="12.7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ht="12.75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ht="12.75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ht="12.75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ht="12.75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ht="12.75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ht="12.75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ht="12.75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ht="12.75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ht="12.75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ht="12.75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ht="12.75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ht="12.75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ht="12.75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ht="12.75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ht="12.75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ht="12.75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ht="12.75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ht="12.75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ht="12.75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ht="12.75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ht="12.75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ht="12.75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ht="12.75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ht="12.75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ht="12.75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ht="12.75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ht="12.75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ht="12.75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ht="12.75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ht="12.75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ht="12.75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ht="12.75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ht="12.75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ht="12.75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ht="12.7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ht="12.75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ht="12.75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ht="12.75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ht="12.75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ht="12.75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ht="12.75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ht="12.75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ht="12.75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ht="12.75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ht="12.75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ht="12.75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ht="12.75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ht="12.75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ht="12.75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ht="12.75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ht="12.75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ht="12.75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ht="12.75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ht="12.75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ht="12.75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ht="12.75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ht="12.75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ht="12.75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ht="12.75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ht="12.75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ht="12.75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ht="12.75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ht="12.75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ht="12.75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ht="12.75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ht="12.75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ht="12.75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ht="12.75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ht="12.75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ht="12.7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ht="12.75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ht="12.75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ht="12.75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ht="12.75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ht="12.75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ht="12.75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ht="12.75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ht="12.75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ht="12.75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ht="12.75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ht="12.75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ht="12.75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ht="12.75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ht="12.75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ht="12.75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ht="12.75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ht="12.75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ht="12.75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ht="12.75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ht="12.75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ht="12.75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ht="12.75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ht="12.75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ht="12.75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ht="12.75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ht="12.75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ht="12.75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ht="12.75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ht="12.75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ht="12.75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ht="12.75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ht="12.75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ht="12.75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ht="12.75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ht="12.7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ht="12.75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ht="12.75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ht="12.75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ht="12.75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ht="12.75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ht="12.75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ht="12.75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ht="12.75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ht="12.75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ht="12.75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ht="12.75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ht="12.75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ht="12.75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ht="12.75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ht="12.75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ht="12.75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ht="12.75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ht="12.75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ht="12.75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ht="12.75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ht="12.75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ht="12.75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ht="12.75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ht="12.75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ht="12.75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ht="12.75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ht="12.75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ht="12.75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ht="12.75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ht="12.75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ht="12.75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ht="12.75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ht="12.75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ht="12.75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ht="12.7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ht="12.75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ht="12.75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ht="12.75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ht="12.75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ht="12.75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ht="12.75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ht="12.75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ht="12.75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ht="12.75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ht="12.75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ht="12.75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ht="12.75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ht="12.75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ht="12.75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ht="12.75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ht="12.75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ht="12.75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ht="12.75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ht="12.75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ht="12.75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ht="12.75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ht="12.75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ht="12.75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ht="12.75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ht="12.75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ht="12.75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ht="12.75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ht="12.75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ht="12.75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ht="12.75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ht="12.75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ht="12.75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ht="12.75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ht="12.75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ht="12.7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ht="12.75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ht="12.75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ht="12.75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ht="12.75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ht="12.75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ht="12.75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ht="12.75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ht="12.75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ht="12.75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ht="12.75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ht="12.75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ht="12.75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ht="12.75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ht="12.75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ht="12.75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ht="12.75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ht="12.75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ht="12.75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ht="12.75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ht="12.75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ht="12.75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ht="12.75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ht="12.75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ht="12.75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ht="12.75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ht="12.75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ht="12.75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ht="12.75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ht="12.75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ht="12.75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ht="12.75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ht="12.75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ht="12.75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ht="12.75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ht="12.7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ht="12.75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ht="12.75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ht="12.75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ht="12.75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ht="12.75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ht="12.75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ht="12.75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ht="12.75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ht="12.75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ht="12.75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ht="12.75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ht="12.75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ht="12.75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ht="12.75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ht="12.75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ht="12.75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ht="12.75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ht="12.75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ht="12.75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ht="12.75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ht="12.75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ht="12.75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ht="12.75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ht="12.75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ht="12.75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ht="12.75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ht="12.75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ht="12.75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ht="12.75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ht="12.75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ht="12.75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ht="12.75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ht="12.75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ht="12.75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ht="12.7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ht="12.75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ht="12.75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ht="12.75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ht="12.75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ht="12.75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ht="12.75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ht="12.75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ht="12.75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ht="12.75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ht="12.75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ht="12.75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ht="12.75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ht="12.75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ht="12.75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ht="12.75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ht="12.75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ht="12.75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ht="12.75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ht="12.75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ht="12.75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ht="12.75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ht="12.75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ht="12.75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ht="12.75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ht="12.75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ht="12.75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ht="12.75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ht="12.75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ht="12.75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ht="12.75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ht="12.75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ht="12.75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ht="12.75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ht="12.75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ht="12.7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ht="12.75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ht="12.75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ht="12.75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ht="12.75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ht="12.75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ht="12.75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ht="12.75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ht="12.75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ht="12.75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ht="12.75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ht="12.75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ht="12.75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ht="12.75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ht="12.75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ht="12.75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ht="12.75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ht="12.75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ht="12.75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ht="12.75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ht="12.75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ht="12.75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ht="12.75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ht="12.75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ht="12.75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ht="12.75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ht="12.75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ht="12.75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ht="12.75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ht="12.75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ht="12.75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ht="12.75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ht="12.75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ht="12.75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ht="12.75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ht="12.7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ht="12.75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ht="12.75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ht="12.75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ht="12.75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ht="12.75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ht="12.75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ht="12.75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ht="12.75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ht="12.75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ht="12.7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ht="12.7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ht="12.7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ht="12.7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ht="12.7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ht="12.7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ht="12.7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ht="12.7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ht="12.7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ht="12.7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ht="12.7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ht="12.7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ht="12.7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ht="12.7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ht="12.7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ht="12.7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ht="12.7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ht="12.7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ht="12.7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ht="12.7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ht="12.7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ht="12.7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ht="12.7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ht="12.7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ht="12.7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ht="12.7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ht="12.7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ht="12.7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ht="12.7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ht="12.7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ht="12.7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ht="12.7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ht="12.7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ht="12.7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ht="12.7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ht="12.7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ht="12.7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ht="12.7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ht="12.7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ht="12.7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ht="12.7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ht="12.7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ht="12.7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ht="12.7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ht="12.7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ht="12.7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ht="12.7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ht="12.7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ht="12.7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ht="12.7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ht="12.7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ht="12.7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ht="12.7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ht="12.7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ht="12.7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ht="12.7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ht="12.7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ht="12.7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ht="12.7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ht="12.7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ht="12.7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ht="12.7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ht="12.7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ht="12.7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ht="12.7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ht="12.7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ht="12.7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ht="12.7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ht="12.7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ht="12.7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ht="12.7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ht="12.7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ht="12.7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ht="12.7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ht="12.7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ht="12.7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ht="12.7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ht="12.7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ht="12.7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ht="12.7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ht="12.7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ht="12.7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ht="12.7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ht="12.7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ht="12.7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ht="12.7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ht="12.7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ht="12.7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ht="12.7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ht="12.7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ht="12.7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ht="12.7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ht="12.7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ht="12.7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ht="12.7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ht="12.7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ht="12.7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ht="12.7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ht="12.7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ht="12.7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ht="12.7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ht="12.7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ht="12.7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ht="12.7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ht="12.7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ht="12.7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ht="12.7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ht="12.7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ht="12.7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ht="12.7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ht="12.7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ht="12.7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ht="12.7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ht="12.7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ht="12.7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ht="12.7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ht="12.7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ht="12.7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ht="12.7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ht="12.7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ht="12.7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ht="12.7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ht="12.7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ht="12.7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ht="12.7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ht="12.7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ht="12.7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ht="12.7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ht="12.7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ht="12.7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ht="12.7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ht="12.7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ht="12.7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ht="12.7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ht="12.7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ht="12.7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ht="12.7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ht="12.7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ht="12.7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ht="12.7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ht="12.7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ht="12.7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ht="12.7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ht="12.7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ht="12.7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ht="12.7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ht="12.7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ht="12.7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ht="12.7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ht="12.7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ht="12.7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ht="12.7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ht="12.7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ht="12.7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ht="12.7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ht="12.7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ht="12.7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ht="12.7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ht="12.7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ht="12.7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ht="12.7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ht="12.7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ht="12.7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ht="12.7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ht="12.7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ht="12.7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ht="12.7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ht="12.7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ht="12.7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ht="12.7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ht="12.7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ht="12.7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ht="12.7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ht="12.7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ht="12.7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ht="12.7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ht="12.7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ht="12.7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ht="12.7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ht="12.7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ht="12.7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ht="12.7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ht="12.7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ht="12.7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ht="12.7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ht="12.7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ht="12.7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ht="12.7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ht="12.7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ht="12.7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ht="12.7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ht="12.7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ht="12.7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ht="12.7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ht="12.7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ht="12.7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ht="12.7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ht="12.7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ht="12.7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ht="12.7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ht="12.7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ht="12.7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ht="12.7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ht="12.7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ht="12.7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ht="12.7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ht="12.7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ht="12.7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ht="12.7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ht="12.7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ht="12.7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ht="12.7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ht="12.7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ht="12.7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ht="12.7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ht="12.7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ht="12.7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ht="12.7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ht="12.7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ht="12.7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ht="12.7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ht="12.7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ht="12.7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ht="12.7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ht="12.7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ht="12.7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ht="12.7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ht="12.7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ht="12.7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ht="12.7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ht="12.7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ht="12.7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ht="12.7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ht="12.7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ht="12.7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ht="12.7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ht="12.7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ht="12.7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ht="12.7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ht="12.7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ht="12.7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ht="12.7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ht="12.7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ht="12.7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ht="12.7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ht="12.7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ht="12.7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ht="12.7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ht="12.7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ht="12.7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ht="12.7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ht="12.7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ht="12.7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ht="12.7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ht="12.7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ht="12.7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ht="12.7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ht="12.7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ht="12.7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ht="12.7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ht="12.7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ht="12.7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ht="12.7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ht="12.7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ht="12.7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ht="12.7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ht="12.7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ht="12.7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ht="12.7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ht="12.7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ht="12.7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ht="12.7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ht="12.7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ht="12.7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ht="12.7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ht="12.7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ht="12.7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ht="12.7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ht="12.7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ht="12.7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ht="12.7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ht="12.7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ht="12.7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ht="12.7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ht="12.7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ht="12.7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ht="12.7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ht="12.7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ht="12.7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ht="12.7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ht="12.7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ht="12.7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ht="12.7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ht="12.7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ht="12.7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ht="12.7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ht="12.7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ht="12.7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ht="12.7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ht="12.7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ht="12.7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ht="12.7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ht="12.7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ht="12.7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ht="12.7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ht="12.7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ht="12.7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ht="12.7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ht="12.7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ht="12.7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ht="12.7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ht="12.7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ht="12.7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ht="12.7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ht="12.7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ht="12.7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ht="12.7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ht="12.7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ht="12.7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ht="12.7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ht="12.7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ht="12.7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ht="12.7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ht="12.7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ht="12.7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ht="12.7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ht="12.7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ht="12.7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ht="12.7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ht="12.7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ht="12.7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ht="12.7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ht="12.7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ht="12.7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ht="12.7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ht="12.7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ht="12.7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ht="12.7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ht="12.7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ht="12.7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ht="12.7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ht="12.7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ht="12.7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ht="12.7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ht="12.7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ht="12.7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ht="12.7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ht="12.7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ht="12.7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ht="12.7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ht="12.7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ht="12.7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ht="12.7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ht="12.7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ht="12.7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ht="12.7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ht="12.7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ht="12.7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ht="12.7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ht="12.7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ht="12.7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ht="12.7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ht="12.7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ht="12.7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ht="12.7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ht="12.7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ht="12.7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ht="12.7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ht="12.7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ht="12.7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ht="12.7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ht="12.7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ht="12.7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ht="12.7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ht="12.7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ht="12.7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ht="12.7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ht="12.7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ht="12.7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ht="12.7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ht="12.7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ht="12.7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ht="12.7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ht="12.7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ht="12.7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ht="12.7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ht="12.7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ht="12.7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ht="12.7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ht="12.7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ht="12.7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ht="12.7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ht="12.7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ht="12.7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ht="12.7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ht="12.7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ht="12.7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ht="12.7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ht="12.7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ht="12.7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ht="12.7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ht="12.7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ht="12.7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ht="12.7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ht="12.7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ht="12.7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ht="12.7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ht="12.7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ht="12.7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ht="12.7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ht="12.7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ht="12.7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ht="12.7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ht="12.7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ht="12.7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ht="12.7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ht="12.7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ht="12.7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ht="12.7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ht="12.7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ht="12.7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ht="12.7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ht="12.7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ht="12.7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ht="12.7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ht="12.7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ht="12.7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ht="12.7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ht="12.7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ht="12.7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ht="12.7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ht="12.7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ht="12.7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ht="12.7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ht="12.7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ht="12.7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ht="12.7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ht="12.7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ht="12.7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ht="12.7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ht="12.7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ht="12.7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ht="12.7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ht="12.7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ht="12.7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ht="12.7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ht="12.7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ht="12.7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ht="12.7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ht="12.7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ht="12.7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ht="12.7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ht="12.7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ht="12.7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ht="12.7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ht="12.7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ht="12.7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ht="12.7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ht="12.7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ht="12.7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ht="12.7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ht="12.7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ht="12.7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ht="12.7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ht="12.7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ht="12.7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ht="12.7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ht="12.7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ht="12.7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ht="12.7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ht="12.7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ht="12.7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ht="12.7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ht="12.7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ht="12.7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ht="12.7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ht="12.7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ht="12.7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ht="12.7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ht="12.7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ht="12.7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ht="12.7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ht="12.7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ht="12.7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ht="12.7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ht="12.7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ht="12.7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ht="12.7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ht="12.7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ht="12.7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ht="12.7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ht="12.7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ht="12.7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ht="12.7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ht="12.7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ht="12.7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ht="12.7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ht="12.7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ht="12.7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ht="12.7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ht="12.7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ht="12.7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ht="12.7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ht="12.7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ht="12.7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ht="12.7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ht="12.7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ht="12.7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ht="12.7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ht="12.7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ht="12.7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ht="12.7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ht="12.7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ht="12.7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ht="12.7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ht="12.7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ht="12.7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ht="12.7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ht="12.7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ht="12.7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ht="12.7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ht="12.7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ht="12.7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ht="12.7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ht="12.7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ht="12.7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ht="12.7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ht="12.7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ht="12.7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ht="12.7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ht="12.7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ht="12.7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ht="12.7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ht="12.7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ht="12.7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ht="12.7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ht="12.7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ht="12.7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ht="12.7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ht="12.7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ht="12.7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ht="12.7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ht="12.7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ht="12.7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ht="12.7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ht="12.7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ht="12.7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ht="12.7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ht="12.7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ht="12.7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ht="12.7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ht="12.7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ht="12.7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ht="12.7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ht="12.7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ht="12.7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ht="12.7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ht="12.7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ht="12.7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ht="12.7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ht="12.7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ht="12.7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ht="12.7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ht="12.7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ht="12.7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ht="12.7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ht="12.7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ht="12.7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ht="12.7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ht="12.7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ht="12.7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ht="12.7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ht="12.7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ht="12.7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ht="12.7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ht="12.7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ht="12.7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ht="12.7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ht="12.7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ht="12.7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ht="12.7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ht="12.7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ht="12.7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ht="12.7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ht="12.7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ht="12.7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ht="12.7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ht="12.7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ht="12.7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ht="12.7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ht="12.7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ht="12.7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ht="12.7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ht="12.7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ht="12.7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ht="12.7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ht="12.7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ht="12.7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ht="12.7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ht="12.7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ht="12.7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ht="12.7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ht="12.7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ht="12.7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ht="12.7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ht="12.7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ht="12.7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ht="12.7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ht="12.7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ht="12.7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ht="12.7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ht="12.7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ht="12.7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ht="12.7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ht="12.7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ht="12.7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ht="12.7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ht="12.7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ht="12.7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ht="12.7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ht="12.7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ht="12.7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ht="12.7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ht="12.7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ht="12.7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ht="12.7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ht="12.7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ht="12.7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ht="12.7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ht="12.7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ht="12.7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ht="12.7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ht="12.7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ht="12.7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ht="12.7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ht="12.7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ht="12.7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ht="12.7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ht="12.7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ht="12.7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ht="12.7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ht="12.7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ht="12.7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ht="12.7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ht="12.7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ht="12.7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ht="12.7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ht="12.7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ht="12.7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ht="12.7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ht="12.7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ht="12.7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ht="12.7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ht="12.7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ht="12.7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ht="12.7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ht="12.7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ht="12.7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ht="12.7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ht="12.7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ht="12.7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ht="12.7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ht="12.7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ht="12.7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ht="12.7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ht="12.7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ht="12.7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ht="12.7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ht="12.7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ht="12.7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ht="12.7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ht="12.7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ht="12.7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ht="12.7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ht="12.7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ht="12.7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ht="12.7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ht="12.7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ht="12.7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ht="12.7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ht="12.7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ht="12.7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ht="12.7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ht="12.7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ht="12.7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ht="12.7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ht="12.7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ht="12.7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ht="12.7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ht="12.7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ht="12.7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ht="12.7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ht="12.7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ht="12.7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ht="12.7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ht="12.7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ht="12.7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ht="12.7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ht="12.7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ht="12.7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ht="12.7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ht="12.7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ht="12.7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ht="12.7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ht="12.7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ht="12.7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ht="12.7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ht="12.7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ht="12.7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ht="12.7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ht="12.7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ht="12.7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ht="12.7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ht="12.7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ht="12.7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ht="12.7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ht="12.7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ht="12.7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ht="12.7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ht="12.7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ht="12.7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ht="12.7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ht="12.7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ht="12.7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ht="12.7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ht="12.7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ht="12.7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ht="12.7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ht="12.7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ht="12.7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ht="12.7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ht="12.7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ht="12.7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ht="12.7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ht="12.7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ht="12.7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ht="12.7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ht="12.7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ht="12.7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ht="12.7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ht="12.7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ht="12.7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ht="12.7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ht="12.7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ht="12.7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ht="12.7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ht="12.7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ht="12.7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ht="12.7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ht="12.7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ht="12.7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ht="12.7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ht="12.7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ht="12.7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ht="12.7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ht="12.7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ht="12.7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ht="12.7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ht="12.7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ht="12.7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ht="12.7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ht="12.7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ht="12.7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ht="12.7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ht="12.7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ht="12.7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ht="12.7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ht="12.7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ht="12.7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ht="12.7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ht="12.7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ht="12.7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ht="12.7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ht="12.7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ht="12.7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ht="12.7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ht="12.7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ht="12.7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ht="12.7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ht="12.7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ht="12.7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ht="12.7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ht="12.7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ht="12.7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ht="12.7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ht="12.7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ht="12.7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ht="12.7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ht="12.7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ht="12.7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ht="12.7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ht="12.7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ht="12.7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ht="12.7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ht="12.7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ht="12.7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ht="12.7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ht="12.7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ht="12.7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ht="12.7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ht="12.7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ht="12.7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ht="12.7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ht="12.7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ht="12.7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ht="12.7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ht="12.7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ht="12.7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ht="12.7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ht="12.7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ht="12.7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ht="12.7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ht="12.7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ht="12.7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ht="12.7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ht="12.7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ht="12.7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ht="12.7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ht="12.7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ht="12.7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ht="12.7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ht="12.7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ht="12.7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ht="12.7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ht="12.7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ht="12.7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ht="12.7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ht="12.7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ht="12.7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ht="12.7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ht="12.7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ht="12.7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ht="12.7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ht="12.7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ht="12.7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ht="12.7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ht="12.7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ht="12.7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ht="12.7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ht="12.7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ht="12.7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ht="12.7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ht="12.7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ht="12.7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ht="12.7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ht="12.7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ht="12.7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ht="12.7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ht="12.7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ht="12.7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ht="12.7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ht="12.7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ht="12.7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ht="12.7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ht="12.7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ht="12.7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ht="12.7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ht="12.7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ht="12.7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ht="12.7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ht="12.7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ht="12.7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ht="12.7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ht="12.7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ht="12.7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ht="12.7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ht="12.7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ht="12.7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ht="12.7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ht="12.7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ht="12.7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ht="12.7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ht="12.7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ht="12.7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ht="12.7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ht="12.7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ht="12.7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ht="12.7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ht="12.7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ht="12.7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ht="12.7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ht="12.7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ht="12.7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ht="12.7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ht="12.7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ht="12.7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ht="12.7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ht="12.7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ht="12.7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ht="12.7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ht="12.7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ht="12.7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ht="12.7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ht="12.7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ht="12.7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ht="12.7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ht="12.7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ht="12.7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ht="12.7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ht="12.7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ht="12.7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ht="12.7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ht="12.7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ht="12.7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ht="12.7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ht="12.7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ht="12.7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ht="12.7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ht="12.7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ht="12.7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ht="12.7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ht="12.7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ht="12.7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ht="12.7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ht="12.7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ht="12.7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ht="12.7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ht="12.7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ht="12.7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ht="12.7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ht="12.7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ht="12.7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ht="12.7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ht="12.7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ht="12.7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ht="12.7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ht="12.7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ht="12.7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ht="12.7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ht="12.7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ht="12.7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ht="12.7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ht="12.7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ht="12.7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ht="12.7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ht="12.7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ht="12.7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ht="12.7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ht="12.7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ht="12.7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ht="12.7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ht="12.7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ht="12.7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ht="12.7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ht="12.7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ht="12.7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ht="12.7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ht="12.7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ht="12.7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ht="12.7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ht="12.7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ht="12.7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ht="12.7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ht="12.7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ht="12.7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ht="12.7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ht="12.7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ht="12.7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ht="12.7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ht="12.7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ht="12.7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ht="12.7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ht="12.7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ht="12.7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ht="12.7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ht="12.7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ht="12.7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ht="12.7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ht="12.7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ht="12.7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ht="12.7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ht="12.7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ht="12.7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ht="12.7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ht="12.7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ht="12.7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ht="12.7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ht="12.7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ht="12.7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ht="12.7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ht="12.7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ht="12.7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ht="12.7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ht="12.7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ht="12.7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ht="12.7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ht="12.7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ht="12.7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ht="12.7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ht="12.7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ht="12.7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ht="12.7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ht="12.7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ht="12.7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ht="12.7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ht="12.7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ht="12.7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ht="12.7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ht="12.7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ht="12.7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ht="12.7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ht="12.7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ht="12.7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ht="12.7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ht="12.7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ht="12.7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ht="12.7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ht="12.7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ht="12.7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ht="12.7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ht="12.7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ht="12.7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ht="12.7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ht="12.7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ht="12.7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ht="12.7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ht="12.7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ht="12.7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ht="12.7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ht="12.7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ht="12.7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ht="12.7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ht="12.7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ht="12.7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ht="12.7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ht="12.7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ht="12.7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ht="12.7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ht="12.7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ht="12.7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ht="12.7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ht="12.7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ht="12.7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ht="12.7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ht="12.7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ht="12.7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ht="12.7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ht="12.7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ht="12.7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ht="12.7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ht="12.7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ht="12.7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ht="12.7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ht="12.7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ht="12.7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ht="12.7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ht="12.7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ht="12.7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ht="12.7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ht="12.7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ht="12.7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ht="12.7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ht="12.7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ht="12.7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ht="12.7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ht="12.7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ht="12.7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ht="12.7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ht="12.7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ht="12.7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ht="12.7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ht="12.7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ht="12.7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ht="12.7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ht="12.7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ht="12.7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ht="12.7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ht="12.7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ht="12.7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ht="12.7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ht="12.7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ht="12.7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ht="12.7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ht="12.7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ht="12.7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ht="12.7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ht="12.7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ht="12.7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ht="12.7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ht="12.7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ht="12.7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ht="12.7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ht="12.7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ht="12.7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ht="12.7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ht="12.7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ht="12.7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ht="12.7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ht="12.7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ht="12.7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ht="12.7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ht="12.7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ht="12.7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ht="12.7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ht="12.7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ht="12.7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ht="12.7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ht="12.7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ht="12.7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ht="12.7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ht="12.7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ht="12.7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ht="12.7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ht="12.7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ht="12.7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ht="12.7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ht="12.7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ht="12.7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ht="12.7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ht="12.7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ht="12.7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ht="12.7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ht="12.7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ht="12.7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ht="12.7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ht="12.7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ht="12.7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ht="12.7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ht="12.7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ht="12.7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ht="12.7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ht="12.7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ht="12.7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ht="12.7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ht="12.7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ht="12.7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ht="12.7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ht="12.7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ht="12.7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ht="12.7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ht="12.7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ht="12.7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ht="12.7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ht="12.7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ht="12.7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ht="12.7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ht="12.7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ht="12.7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ht="12.7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ht="12.7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ht="12.7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ht="12.7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ht="12.7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ht="12.7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ht="12.7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ht="12.7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ht="12.7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ht="12.7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ht="12.7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ht="12.7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ht="12.7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ht="12.7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ht="12.7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ht="12.7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ht="12.7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ht="12.7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ht="12.7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ht="12.7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ht="12.7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ht="12.7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ht="12.7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ht="12.7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ht="12.7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ht="12.7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ht="12.7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ht="12.7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ht="12.7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ht="12.7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ht="12.7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ht="12.7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ht="12.7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ht="12.7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ht="12.7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ht="12.7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ht="12.7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ht="12.7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ht="12.7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ht="12.7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ht="12.7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ht="12.7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ht="12.7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ht="12.7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ht="12.7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ht="12.7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ht="12.7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ht="12.7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ht="12.7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ht="12.7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ht="12.7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ht="12.7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ht="12.7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ht="12.7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ht="12.7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ht="12.7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ht="12.7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ht="12.7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ht="12.7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ht="12.7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ht="12.7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ht="12.7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ht="12.7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ht="12.7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ht="12.7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ht="12.7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ht="12.7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ht="12.7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ht="12.7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ht="12.7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ht="12.7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ht="12.7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ht="12.7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ht="12.7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ht="12.7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ht="12.7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ht="12.7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ht="12.7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ht="12.7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ht="12.7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ht="12.7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ht="12.7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ht="12.7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ht="12.7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ht="12.7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ht="12.7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ht="12.7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ht="12.7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ht="12.7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ht="12.7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ht="12.7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ht="12.7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ht="12.7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ht="12.7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ht="12.7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ht="12.7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ht="12.7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ht="12.7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ht="12.7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ht="12.7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ht="12.7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ht="12.7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ht="12.7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ht="12.7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ht="12.7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ht="12.7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ht="12.7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ht="12.7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ht="12.7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ht="12.7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ht="12.7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ht="12.7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ht="12.7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ht="12.7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ht="12.7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ht="12.7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ht="12.7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ht="12.7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ht="12.7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ht="12.7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ht="12.7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ht="12.7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ht="12.7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ht="12.7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ht="12.7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ht="12.7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ht="12.7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ht="12.7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ht="12.7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ht="12.7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ht="12.7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ht="12.7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ht="12.7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ht="12.7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ht="12.7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ht="12.7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ht="12.7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ht="12.7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ht="12.7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ht="12.7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ht="12.7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ht="12.7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ht="12.7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ht="12.7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ht="12.7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ht="12.7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ht="12.7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ht="12.7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ht="12.7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ht="12.7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ht="12.7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ht="12.7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ht="12.7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ht="12.7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ht="12.7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ht="12.7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ht="12.7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ht="12.7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ht="12.7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ht="12.7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ht="12.7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ht="12.7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ht="12.7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ht="12.7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ht="12.7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ht="12.7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ht="12.7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ht="12.7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ht="12.7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ht="12.7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ht="12.7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ht="12.7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ht="12.7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ht="12.7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ht="12.7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ht="12.7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ht="12.7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ht="12.7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ht="12.7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ht="12.7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ht="12.7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ht="12.7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ht="12.7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ht="12.7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ht="12.7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ht="12.7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ht="12.7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ht="12.7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ht="12.7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ht="12.7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ht="12.7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ht="12.7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ht="12.7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ht="12.7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ht="12.7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ht="12.7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ht="12.7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ht="12.7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ht="12.7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ht="12.7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ht="12.7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ht="12.7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ht="12.7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ht="12.7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ht="12.7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ht="12.7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ht="12.7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ht="12.7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ht="12.7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ht="12.7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ht="12.7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ht="12.7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ht="12.7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ht="12.7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ht="12.7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ht="12.7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ht="12.7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ht="12.7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ht="12.7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ht="12.7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ht="12.7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ht="12.7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ht="12.7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ht="12.7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ht="12.7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ht="12.7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ht="12.7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ht="12.7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ht="12.7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ht="12.7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ht="12.7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ht="12.7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ht="12.7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ht="12.7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ht="12.7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ht="12.7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ht="12.7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ht="12.7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ht="12.7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ht="12.7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ht="12.7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ht="12.7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ht="12.7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ht="12.7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ht="12.7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ht="12.7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ht="12.7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ht="12.7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ht="12.7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ht="12.7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ht="12.7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ht="12.7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ht="12.7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ht="12.7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ht="12.7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ht="12.7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ht="12.7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ht="12.7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ht="12.7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ht="12.7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ht="12.7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ht="12.7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ht="12.7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ht="12.7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ht="12.7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ht="12.7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ht="12.7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ht="12.7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ht="12.7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ht="12.7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ht="12.7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ht="12.7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ht="12.7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ht="12.7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ht="12.7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ht="12.7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ht="12.7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ht="12.7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ht="12.7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ht="12.7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ht="12.7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ht="12.7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ht="12.7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ht="12.7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ht="12.7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ht="12.7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ht="12.7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ht="12.7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ht="12.7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ht="12.7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ht="12.7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ht="12.7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ht="12.7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M1:N1"/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28" customWidth="1"/>
    <col min="9" max="9" width="11.00390625" style="28" customWidth="1"/>
    <col min="10" max="10" width="12.140625" style="28" customWidth="1"/>
    <col min="11" max="16384" width="8.8515625" style="28" customWidth="1"/>
  </cols>
  <sheetData>
    <row r="1" spans="2:5" ht="12.75">
      <c r="B1" s="107" t="s">
        <v>49</v>
      </c>
      <c r="C1" s="107"/>
      <c r="D1" s="107"/>
      <c r="E1" s="27">
        <f>COUNTA(Spisak!$C$3:$C$976)+2</f>
        <v>27</v>
      </c>
    </row>
    <row r="3" spans="2:5" ht="13.5" thickBot="1">
      <c r="B3" s="106" t="s">
        <v>37</v>
      </c>
      <c r="C3" s="106"/>
      <c r="D3" s="106"/>
      <c r="E3" s="106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 ht="12.75">
      <c r="B5" s="29">
        <f ca="1">COUNT(INDIRECT("Spisak!T3:T"&amp;$E$1))</f>
        <v>20</v>
      </c>
      <c r="C5" s="30">
        <f ca="1">COUNTIF(INDIRECT("Spisak!T3:T"&amp;E1),"&gt;="&amp;(0.5*Parametri!D12))</f>
        <v>3</v>
      </c>
      <c r="D5" s="30">
        <f ca="1">COUNTIF(INDIRECT("Spisak!T3:T"&amp;E1),"&lt;"&amp;(0.1*Parametri!D12))</f>
        <v>0</v>
      </c>
      <c r="E5" s="31">
        <f ca="1">COUNTIF(INDIRECT("Spisak!T3:T"&amp;E1),"&gt;="&amp;(0.9*Parametri!D12))</f>
        <v>0</v>
      </c>
    </row>
    <row r="6" spans="2:5" ht="13.5" thickBot="1">
      <c r="B6" s="32" t="s">
        <v>42</v>
      </c>
      <c r="C6" s="33">
        <f>IF($B$5&gt;0,C5/$B$5,"")</f>
        <v>0.15</v>
      </c>
      <c r="D6" s="33">
        <f>IF($B$5&gt;0,D5/$B$5,"")</f>
        <v>0</v>
      </c>
      <c r="E6" s="34">
        <f>IF($B$5&gt;0,E5/$B$5,"")</f>
        <v>0</v>
      </c>
    </row>
    <row r="8" spans="2:5" ht="13.5" thickBot="1">
      <c r="B8" s="106" t="s">
        <v>43</v>
      </c>
      <c r="C8" s="106"/>
      <c r="D8" s="106"/>
      <c r="E8" s="106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 ht="12.75">
      <c r="B10" s="29">
        <f ca="1">COUNT(INDIRECT("Spisak!U3:U"&amp;$E$1))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>
        <f>IF($B$10&gt;0,C10/$B$10,"")</f>
      </c>
      <c r="D11" s="33">
        <f>IF($B$10&gt;0,D10/$B$10,"")</f>
      </c>
      <c r="E11" s="34">
        <f>IF($B$10&gt;0,E10/$B$10,"")</f>
      </c>
    </row>
    <row r="13" spans="2:5" ht="13.5" thickBot="1">
      <c r="B13" s="106" t="s">
        <v>44</v>
      </c>
      <c r="C13" s="106"/>
      <c r="D13" s="106"/>
      <c r="E13" s="106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ht="12.75">
      <c r="B15" s="35">
        <f ca="1">COUNT(INDIRECT("Spisak!V3:V"&amp;$E$1))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>
        <f>IF($B$15&gt;0,C15/$B$15,"")</f>
      </c>
      <c r="D16" s="33">
        <f>IF($B$15&gt;0,D15/$B$15,"")</f>
      </c>
      <c r="E16" s="34">
        <f>IF($B$15&gt;0,E15/$B$15,"")</f>
      </c>
    </row>
    <row r="17" spans="9:11" ht="12.75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8" t="s">
        <v>151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</row>
    <row r="2" spans="1:16" ht="19.5" customHeight="1">
      <c r="A2" s="121" t="s">
        <v>160</v>
      </c>
      <c r="B2" s="122"/>
      <c r="C2" s="122"/>
      <c r="D2" s="122"/>
      <c r="E2" s="122"/>
      <c r="F2" s="122"/>
      <c r="G2" s="122"/>
      <c r="H2" s="122"/>
      <c r="I2" s="122"/>
      <c r="J2" s="122" t="s">
        <v>90</v>
      </c>
      <c r="K2" s="122"/>
      <c r="L2" s="122"/>
      <c r="M2" s="122"/>
      <c r="N2" s="122"/>
      <c r="O2" s="122"/>
      <c r="P2" s="123"/>
    </row>
    <row r="3" spans="1:16" s="41" customFormat="1" ht="30" customHeight="1" thickBot="1">
      <c r="A3" s="124" t="s">
        <v>152</v>
      </c>
      <c r="B3" s="125"/>
      <c r="C3" s="125"/>
      <c r="D3" s="125"/>
      <c r="E3" s="125" t="s">
        <v>94</v>
      </c>
      <c r="F3" s="125"/>
      <c r="G3" s="125"/>
      <c r="H3" s="125"/>
      <c r="I3" s="125"/>
      <c r="J3" s="125" t="s">
        <v>153</v>
      </c>
      <c r="K3" s="125"/>
      <c r="L3" s="125"/>
      <c r="M3" s="125"/>
      <c r="N3" s="125" t="s">
        <v>96</v>
      </c>
      <c r="O3" s="125"/>
      <c r="P3" s="126"/>
    </row>
    <row r="4" ht="13.5" thickBot="1"/>
    <row r="5" spans="1:16" ht="24" customHeight="1">
      <c r="A5" s="114" t="s">
        <v>71</v>
      </c>
      <c r="B5" s="108" t="s">
        <v>72</v>
      </c>
      <c r="C5" s="117" t="s">
        <v>73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08" t="s">
        <v>84</v>
      </c>
      <c r="P5" s="111" t="s">
        <v>85</v>
      </c>
    </row>
    <row r="6" spans="1:16" ht="12.75">
      <c r="A6" s="115"/>
      <c r="B6" s="109"/>
      <c r="C6" s="109" t="s">
        <v>74</v>
      </c>
      <c r="D6" s="109" t="s">
        <v>25</v>
      </c>
      <c r="E6" s="109"/>
      <c r="F6" s="109"/>
      <c r="G6" s="109"/>
      <c r="H6" s="109"/>
      <c r="I6" s="109"/>
      <c r="J6" s="109" t="s">
        <v>80</v>
      </c>
      <c r="K6" s="109"/>
      <c r="L6" s="109"/>
      <c r="M6" s="109" t="s">
        <v>81</v>
      </c>
      <c r="N6" s="109"/>
      <c r="O6" s="109"/>
      <c r="P6" s="112"/>
    </row>
    <row r="7" spans="1:16" ht="13.5" thickBot="1">
      <c r="A7" s="116"/>
      <c r="B7" s="110"/>
      <c r="C7" s="110"/>
      <c r="D7" s="82" t="s">
        <v>20</v>
      </c>
      <c r="E7" s="82" t="s">
        <v>75</v>
      </c>
      <c r="F7" s="82" t="s">
        <v>76</v>
      </c>
      <c r="G7" s="82" t="s">
        <v>77</v>
      </c>
      <c r="H7" s="82" t="s">
        <v>78</v>
      </c>
      <c r="I7" s="82" t="s">
        <v>79</v>
      </c>
      <c r="J7" s="82" t="s">
        <v>20</v>
      </c>
      <c r="K7" s="82" t="s">
        <v>75</v>
      </c>
      <c r="L7" s="82" t="s">
        <v>76</v>
      </c>
      <c r="M7" s="82" t="s">
        <v>82</v>
      </c>
      <c r="N7" s="82" t="s">
        <v>83</v>
      </c>
      <c r="O7" s="110"/>
      <c r="P7" s="113"/>
    </row>
    <row r="8" spans="1:16" ht="12.75" customHeight="1">
      <c r="A8" s="70" t="str">
        <f>Spisak!B3</f>
        <v>40/2020</v>
      </c>
      <c r="B8" s="73" t="str">
        <f>Spisak!C3</f>
        <v>Molla Nadžije</v>
      </c>
      <c r="C8" s="64">
        <f>Spisak!D3</f>
        <v>0</v>
      </c>
      <c r="D8" s="64">
        <f>Spisak!E3</f>
        <v>0</v>
      </c>
      <c r="E8" s="64">
        <f>Spisak!F3</f>
        <v>0</v>
      </c>
      <c r="F8" s="64">
        <f>Spisak!G3</f>
        <v>0</v>
      </c>
      <c r="G8" s="64">
        <f>Spisak!H3</f>
        <v>0</v>
      </c>
      <c r="H8" s="64">
        <f>Spisak!I3</f>
        <v>0</v>
      </c>
      <c r="I8" s="64">
        <f>Spisak!J3</f>
        <v>0</v>
      </c>
      <c r="J8" s="64">
        <f>Spisak!T3</f>
        <v>24</v>
      </c>
      <c r="K8" s="64">
        <f>Spisak!U3</f>
      </c>
      <c r="L8" s="64">
        <f>Spisak!V3</f>
      </c>
      <c r="M8" s="64">
        <f>Spisak!Q3</f>
        <v>60</v>
      </c>
      <c r="N8" s="64">
        <f>Spisak!R3</f>
        <v>0</v>
      </c>
      <c r="O8" s="64">
        <f>Spisak!Y3</f>
        <v>84</v>
      </c>
      <c r="P8" s="65" t="str">
        <f>Spisak!Z3&amp;OcjenaSlovima(Spisak!Z3)</f>
        <v>B (vrlo dobar)</v>
      </c>
    </row>
    <row r="9" spans="1:16" ht="12.75" customHeight="1">
      <c r="A9" s="71" t="str">
        <f>Spisak!B4</f>
        <v>2/2019</v>
      </c>
      <c r="B9" s="74" t="str">
        <f>Spisak!C4</f>
        <v>Cvijović Tijana</v>
      </c>
      <c r="C9" s="66">
        <f>Spisak!D4</f>
        <v>0</v>
      </c>
      <c r="D9" s="66">
        <f>Spisak!E4</f>
        <v>0</v>
      </c>
      <c r="E9" s="66">
        <f>Spisak!F4</f>
        <v>0</v>
      </c>
      <c r="F9" s="66">
        <f>Spisak!G4</f>
        <v>0</v>
      </c>
      <c r="G9" s="66">
        <f>Spisak!H4</f>
        <v>0</v>
      </c>
      <c r="H9" s="66">
        <f>Spisak!I4</f>
        <v>0</v>
      </c>
      <c r="I9" s="66">
        <f>Spisak!J4</f>
        <v>0</v>
      </c>
      <c r="J9" s="66">
        <f>Spisak!T4</f>
        <v>20</v>
      </c>
      <c r="K9" s="66">
        <f>Spisak!U4</f>
      </c>
      <c r="L9" s="66">
        <f>Spisak!V4</f>
      </c>
      <c r="M9" s="66">
        <f>Spisak!Q4</f>
        <v>5</v>
      </c>
      <c r="N9" s="66">
        <f>Spisak!R4</f>
        <v>31</v>
      </c>
      <c r="O9" s="66">
        <f>Spisak!Y4</f>
        <v>51</v>
      </c>
      <c r="P9" s="67" t="str">
        <f>Spisak!Z4&amp;OcjenaSlovima(Spisak!Z4)</f>
        <v>E (dovoljan)</v>
      </c>
    </row>
    <row r="10" spans="1:16" ht="12.75" customHeight="1">
      <c r="A10" s="71" t="str">
        <f>Spisak!B5</f>
        <v>3/2019</v>
      </c>
      <c r="B10" s="74" t="str">
        <f>Spisak!C5</f>
        <v>Krnić Emina</v>
      </c>
      <c r="C10" s="66">
        <f>Spisak!D5</f>
        <v>0</v>
      </c>
      <c r="D10" s="66">
        <f>Spisak!E5</f>
        <v>0</v>
      </c>
      <c r="E10" s="66">
        <f>Spisak!F5</f>
        <v>0</v>
      </c>
      <c r="F10" s="66">
        <f>Spisak!G5</f>
        <v>0</v>
      </c>
      <c r="G10" s="66">
        <f>Spisak!H5</f>
        <v>0</v>
      </c>
      <c r="H10" s="66">
        <f>Spisak!I5</f>
        <v>0</v>
      </c>
      <c r="I10" s="66">
        <f>Spisak!J5</f>
        <v>0</v>
      </c>
      <c r="J10" s="66">
        <f>Spisak!T5</f>
        <v>30.5</v>
      </c>
      <c r="K10" s="66">
        <f>Spisak!U5</f>
      </c>
      <c r="L10" s="66">
        <f>Spisak!V5</f>
      </c>
      <c r="M10" s="66">
        <f>Spisak!Q5</f>
        <v>60</v>
      </c>
      <c r="N10" s="66">
        <f>Spisak!R5</f>
        <v>0</v>
      </c>
      <c r="O10" s="66">
        <f>Spisak!Y5</f>
        <v>90.5</v>
      </c>
      <c r="P10" s="67" t="str">
        <f>Spisak!Z5&amp;OcjenaSlovima(Spisak!Z5)</f>
        <v>A (odličan)</v>
      </c>
    </row>
    <row r="11" spans="1:16" ht="12.75" customHeight="1">
      <c r="A11" s="71" t="str">
        <f>Spisak!B6</f>
        <v>5/2019</v>
      </c>
      <c r="B11" s="74" t="str">
        <f>Spisak!C6</f>
        <v>Obradović Ivana</v>
      </c>
      <c r="C11" s="66">
        <f>Spisak!D6</f>
        <v>0</v>
      </c>
      <c r="D11" s="66">
        <f>Spisak!E6</f>
        <v>0</v>
      </c>
      <c r="E11" s="66">
        <f>Spisak!F6</f>
        <v>0</v>
      </c>
      <c r="F11" s="66">
        <f>Spisak!G6</f>
        <v>0</v>
      </c>
      <c r="G11" s="66">
        <f>Spisak!H6</f>
        <v>0</v>
      </c>
      <c r="H11" s="66">
        <f>Spisak!I6</f>
        <v>0</v>
      </c>
      <c r="I11" s="66">
        <f>Spisak!J6</f>
        <v>0</v>
      </c>
      <c r="J11" s="66">
        <f>Spisak!T6</f>
        <v>25</v>
      </c>
      <c r="K11" s="66">
        <f>Spisak!U6</f>
      </c>
      <c r="L11" s="66">
        <f>Spisak!V6</f>
      </c>
      <c r="M11" s="66">
        <f>Spisak!Q6</f>
        <v>37</v>
      </c>
      <c r="N11" s="66">
        <f>Spisak!R6</f>
        <v>0</v>
      </c>
      <c r="O11" s="66">
        <f>Spisak!Y6</f>
        <v>62</v>
      </c>
      <c r="P11" s="67" t="str">
        <f>Spisak!Z6&amp;OcjenaSlovima(Spisak!Z6)</f>
        <v>D (zadovoljava)</v>
      </c>
    </row>
    <row r="12" spans="1:16" ht="12.75" customHeight="1">
      <c r="A12" s="71" t="str">
        <f>Spisak!B7</f>
        <v>12/2019</v>
      </c>
      <c r="B12" s="74" t="str">
        <f>Spisak!C7</f>
        <v>Vujanović Marina</v>
      </c>
      <c r="C12" s="66">
        <f>Spisak!D7</f>
        <v>0</v>
      </c>
      <c r="D12" s="66">
        <f>Spisak!E7</f>
        <v>0</v>
      </c>
      <c r="E12" s="66">
        <f>Spisak!F7</f>
        <v>0</v>
      </c>
      <c r="F12" s="66">
        <f>Spisak!G7</f>
        <v>0</v>
      </c>
      <c r="G12" s="66">
        <f>Spisak!H7</f>
        <v>0</v>
      </c>
      <c r="H12" s="66">
        <f>Spisak!I7</f>
        <v>0</v>
      </c>
      <c r="I12" s="66">
        <f>Spisak!J7</f>
        <v>0</v>
      </c>
      <c r="J12" s="66">
        <f>Spisak!T7</f>
        <v>25.5</v>
      </c>
      <c r="K12" s="66">
        <f>Spisak!U7</f>
      </c>
      <c r="L12" s="66">
        <f>Spisak!V7</f>
      </c>
      <c r="M12" s="66">
        <f>Spisak!Q7</f>
        <v>17</v>
      </c>
      <c r="N12" s="66">
        <f>Spisak!R7</f>
        <v>28</v>
      </c>
      <c r="O12" s="66">
        <f>Spisak!Y7</f>
        <v>53.5</v>
      </c>
      <c r="P12" s="67" t="str">
        <f>Spisak!Z7&amp;OcjenaSlovima(Spisak!Z7)</f>
        <v>E (dovoljan)</v>
      </c>
    </row>
    <row r="13" spans="1:16" ht="12.75" customHeight="1">
      <c r="A13" s="71" t="str">
        <f>Spisak!B8</f>
        <v>13/2019</v>
      </c>
      <c r="B13" s="74" t="str">
        <f>Spisak!C8</f>
        <v>Petranović Nikolina</v>
      </c>
      <c r="C13" s="66">
        <f>Spisak!D8</f>
        <v>0</v>
      </c>
      <c r="D13" s="66">
        <f>Spisak!E8</f>
        <v>0</v>
      </c>
      <c r="E13" s="66">
        <f>Spisak!F8</f>
        <v>0</v>
      </c>
      <c r="F13" s="66">
        <f>Spisak!G8</f>
        <v>0</v>
      </c>
      <c r="G13" s="66">
        <f>Spisak!H8</f>
        <v>0</v>
      </c>
      <c r="H13" s="66">
        <f>Spisak!I8</f>
        <v>0</v>
      </c>
      <c r="I13" s="66">
        <f>Spisak!J8</f>
        <v>0</v>
      </c>
      <c r="J13" s="66">
        <f>Spisak!T8</f>
        <v>32</v>
      </c>
      <c r="K13" s="66">
        <f>Spisak!U8</f>
      </c>
      <c r="L13" s="66">
        <f>Spisak!V8</f>
      </c>
      <c r="M13" s="66">
        <f>Spisak!Q8</f>
        <v>53</v>
      </c>
      <c r="N13" s="66">
        <f>Spisak!R8</f>
        <v>0</v>
      </c>
      <c r="O13" s="66">
        <f>Spisak!Y8</f>
        <v>85</v>
      </c>
      <c r="P13" s="67" t="str">
        <f>Spisak!Z8&amp;OcjenaSlovima(Spisak!Z8)</f>
        <v>B (vrlo dobar)</v>
      </c>
    </row>
    <row r="14" spans="1:16" ht="12.75" customHeight="1">
      <c r="A14" s="71" t="str">
        <f>Spisak!B9</f>
        <v>15/2019</v>
      </c>
      <c r="B14" s="74" t="str">
        <f>Spisak!C9</f>
        <v>Šekularac Luka</v>
      </c>
      <c r="C14" s="66">
        <f>Spisak!D9</f>
        <v>0</v>
      </c>
      <c r="D14" s="66">
        <f>Spisak!E9</f>
        <v>0</v>
      </c>
      <c r="E14" s="66">
        <f>Spisak!F9</f>
        <v>0</v>
      </c>
      <c r="F14" s="66">
        <f>Spisak!G9</f>
        <v>0</v>
      </c>
      <c r="G14" s="66">
        <f>Spisak!H9</f>
        <v>0</v>
      </c>
      <c r="H14" s="66">
        <f>Spisak!I9</f>
        <v>0</v>
      </c>
      <c r="I14" s="66">
        <f>Spisak!J9</f>
        <v>0</v>
      </c>
      <c r="J14" s="66">
        <f>Spisak!T9</f>
        <v>19</v>
      </c>
      <c r="K14" s="66">
        <f>Spisak!U9</f>
      </c>
      <c r="L14" s="66">
        <f>Spisak!V9</f>
      </c>
      <c r="M14" s="66">
        <f>Spisak!Q9</f>
        <v>49</v>
      </c>
      <c r="N14" s="66">
        <f>Spisak!R9</f>
        <v>0</v>
      </c>
      <c r="O14" s="66">
        <f>Spisak!Y9</f>
        <v>68</v>
      </c>
      <c r="P14" s="67" t="str">
        <f>Spisak!Z9&amp;OcjenaSlovima(Spisak!Z9)</f>
        <v>D (zadovoljava)</v>
      </c>
    </row>
    <row r="15" spans="1:16" ht="12.75" customHeight="1">
      <c r="A15" s="71" t="str">
        <f>Spisak!B10</f>
        <v>22/2019</v>
      </c>
      <c r="B15" s="74" t="str">
        <f>Spisak!C10</f>
        <v>Čabarkapa Andrea</v>
      </c>
      <c r="C15" s="66">
        <f>Spisak!D10</f>
        <v>0</v>
      </c>
      <c r="D15" s="66">
        <f>Spisak!E10</f>
        <v>0</v>
      </c>
      <c r="E15" s="66">
        <f>Spisak!F10</f>
        <v>0</v>
      </c>
      <c r="F15" s="66">
        <f>Spisak!G10</f>
        <v>0</v>
      </c>
      <c r="G15" s="66">
        <f>Spisak!H10</f>
        <v>0</v>
      </c>
      <c r="H15" s="66">
        <f>Spisak!I10</f>
        <v>0</v>
      </c>
      <c r="I15" s="66">
        <f>Spisak!J10</f>
        <v>0</v>
      </c>
      <c r="J15" s="66">
        <f>Spisak!T10</f>
        <v>40</v>
      </c>
      <c r="K15" s="66">
        <f>Spisak!U10</f>
      </c>
      <c r="L15" s="66">
        <f>Spisak!V10</f>
      </c>
      <c r="M15" s="66">
        <f>Spisak!Q10</f>
        <v>60</v>
      </c>
      <c r="N15" s="66">
        <f>Spisak!R10</f>
        <v>0</v>
      </c>
      <c r="O15" s="66">
        <f>Spisak!Y10</f>
        <v>100</v>
      </c>
      <c r="P15" s="67" t="str">
        <f>Spisak!Z10&amp;OcjenaSlovima(Spisak!Z10)</f>
        <v>A (odličan)</v>
      </c>
    </row>
    <row r="16" spans="1:16" ht="12.75" customHeight="1">
      <c r="A16" s="71" t="str">
        <f>Spisak!B11</f>
        <v>23/2019</v>
      </c>
      <c r="B16" s="74" t="str">
        <f>Spisak!C11</f>
        <v>Šukurica Majda</v>
      </c>
      <c r="C16" s="66">
        <f>Spisak!D11</f>
        <v>0</v>
      </c>
      <c r="D16" s="66">
        <f>Spisak!E11</f>
        <v>0</v>
      </c>
      <c r="E16" s="66">
        <f>Spisak!F11</f>
        <v>0</v>
      </c>
      <c r="F16" s="66">
        <f>Spisak!G11</f>
        <v>0</v>
      </c>
      <c r="G16" s="66">
        <f>Spisak!H11</f>
        <v>0</v>
      </c>
      <c r="H16" s="66">
        <f>Spisak!I11</f>
        <v>0</v>
      </c>
      <c r="I16" s="66">
        <f>Spisak!J11</f>
        <v>0</v>
      </c>
      <c r="J16" s="66">
        <f>Spisak!T11</f>
        <v>32</v>
      </c>
      <c r="K16" s="66">
        <f>Spisak!U11</f>
      </c>
      <c r="L16" s="66">
        <f>Spisak!V11</f>
      </c>
      <c r="M16" s="66">
        <f>Spisak!Q11</f>
        <v>31</v>
      </c>
      <c r="N16" s="66">
        <f>Spisak!R11</f>
        <v>0</v>
      </c>
      <c r="O16" s="66">
        <f>Spisak!Y11</f>
        <v>63</v>
      </c>
      <c r="P16" s="67" t="str">
        <f>Spisak!Z11&amp;OcjenaSlovima(Spisak!Z11)</f>
        <v>D (zadovoljava)</v>
      </c>
    </row>
    <row r="17" spans="1:16" ht="12.75" customHeight="1">
      <c r="A17" s="71" t="str">
        <f>Spisak!B12</f>
        <v>25/2019</v>
      </c>
      <c r="B17" s="74" t="str">
        <f>Spisak!C12</f>
        <v>Raičević Vojka</v>
      </c>
      <c r="C17" s="66">
        <f>Spisak!D12</f>
        <v>0</v>
      </c>
      <c r="D17" s="66">
        <f>Spisak!E12</f>
        <v>0</v>
      </c>
      <c r="E17" s="66">
        <f>Spisak!F12</f>
        <v>0</v>
      </c>
      <c r="F17" s="66">
        <f>Spisak!G12</f>
        <v>0</v>
      </c>
      <c r="G17" s="66">
        <f>Spisak!H12</f>
        <v>0</v>
      </c>
      <c r="H17" s="66">
        <f>Spisak!I12</f>
        <v>0</v>
      </c>
      <c r="I17" s="66">
        <f>Spisak!J12</f>
        <v>0</v>
      </c>
      <c r="J17" s="66">
        <f>Spisak!T12</f>
        <v>20</v>
      </c>
      <c r="K17" s="66">
        <f>Spisak!U12</f>
      </c>
      <c r="L17" s="66">
        <f>Spisak!V12</f>
      </c>
      <c r="M17" s="66">
        <f>Spisak!Q12</f>
        <v>50</v>
      </c>
      <c r="N17" s="66">
        <f>Spisak!R12</f>
        <v>0</v>
      </c>
      <c r="O17" s="66">
        <f>Spisak!Y12</f>
        <v>70</v>
      </c>
      <c r="P17" s="67" t="str">
        <f>Spisak!Z12&amp;OcjenaSlovima(Spisak!Z12)</f>
        <v>C (dobar)</v>
      </c>
    </row>
    <row r="18" spans="1:16" ht="12.75" customHeight="1">
      <c r="A18" s="71" t="str">
        <f>Spisak!B13</f>
        <v>28/2019</v>
      </c>
      <c r="B18" s="74" t="str">
        <f>Spisak!C13</f>
        <v>Kojić Ekan</v>
      </c>
      <c r="C18" s="66">
        <f>Spisak!D13</f>
        <v>0</v>
      </c>
      <c r="D18" s="66">
        <f>Spisak!E13</f>
        <v>0</v>
      </c>
      <c r="E18" s="66">
        <f>Spisak!F13</f>
        <v>0</v>
      </c>
      <c r="F18" s="66">
        <f>Spisak!G13</f>
        <v>0</v>
      </c>
      <c r="G18" s="66">
        <f>Spisak!H13</f>
        <v>0</v>
      </c>
      <c r="H18" s="66">
        <f>Spisak!I13</f>
        <v>0</v>
      </c>
      <c r="I18" s="66">
        <f>Spisak!J13</f>
        <v>0</v>
      </c>
      <c r="J18" s="66">
        <f>Spisak!T13</f>
        <v>37</v>
      </c>
      <c r="K18" s="66">
        <f>Spisak!U13</f>
      </c>
      <c r="L18" s="66">
        <f>Spisak!V13</f>
      </c>
      <c r="M18" s="66">
        <f>Spisak!Q13</f>
        <v>53</v>
      </c>
      <c r="N18" s="66">
        <f>Spisak!R13</f>
        <v>0</v>
      </c>
      <c r="O18" s="66">
        <f>Spisak!Y13</f>
        <v>90</v>
      </c>
      <c r="P18" s="67" t="str">
        <f>Spisak!Z13&amp;OcjenaSlovima(Spisak!Z13)</f>
        <v>A (odličan)</v>
      </c>
    </row>
    <row r="19" spans="1:16" ht="12.75" customHeight="1">
      <c r="A19" s="71" t="str">
        <f>Spisak!B14</f>
        <v>31/2019</v>
      </c>
      <c r="B19" s="74" t="str">
        <f>Spisak!C14</f>
        <v>Bulatović Martina</v>
      </c>
      <c r="C19" s="66">
        <f>Spisak!D14</f>
        <v>0</v>
      </c>
      <c r="D19" s="66">
        <f>Spisak!E14</f>
        <v>0</v>
      </c>
      <c r="E19" s="66">
        <f>Spisak!F14</f>
        <v>0</v>
      </c>
      <c r="F19" s="66">
        <f>Spisak!G14</f>
        <v>0</v>
      </c>
      <c r="G19" s="66">
        <f>Spisak!H14</f>
        <v>0</v>
      </c>
      <c r="H19" s="66">
        <f>Spisak!I14</f>
        <v>0</v>
      </c>
      <c r="I19" s="66">
        <f>Spisak!J14</f>
        <v>0</v>
      </c>
      <c r="J19" s="66">
        <f>Spisak!T14</f>
        <v>17</v>
      </c>
      <c r="K19" s="66">
        <f>Spisak!U14</f>
      </c>
      <c r="L19" s="66">
        <f>Spisak!V14</f>
      </c>
      <c r="M19" s="66">
        <f>Spisak!Q14</f>
        <v>35</v>
      </c>
      <c r="N19" s="66">
        <f>Spisak!R14</f>
        <v>0</v>
      </c>
      <c r="O19" s="66">
        <f>Spisak!Y14</f>
        <v>52</v>
      </c>
      <c r="P19" s="67" t="str">
        <f>Spisak!Z14&amp;OcjenaSlovima(Spisak!Z14)</f>
        <v>E (dovoljan)</v>
      </c>
    </row>
    <row r="20" spans="1:16" ht="12.75" customHeight="1">
      <c r="A20" s="71" t="str">
        <f>Spisak!B15</f>
        <v>32/2019</v>
      </c>
      <c r="B20" s="74" t="str">
        <f>Spisak!C15</f>
        <v>Džaković Marija</v>
      </c>
      <c r="C20" s="66">
        <f>Spisak!D15</f>
        <v>0</v>
      </c>
      <c r="D20" s="66">
        <f>Spisak!E15</f>
        <v>0</v>
      </c>
      <c r="E20" s="66">
        <f>Spisak!F15</f>
        <v>0</v>
      </c>
      <c r="F20" s="66">
        <f>Spisak!G15</f>
        <v>0</v>
      </c>
      <c r="G20" s="66">
        <f>Spisak!H15</f>
        <v>0</v>
      </c>
      <c r="H20" s="66">
        <f>Spisak!I15</f>
        <v>0</v>
      </c>
      <c r="I20" s="66">
        <f>Spisak!J15</f>
        <v>0</v>
      </c>
      <c r="J20" s="66">
        <f>Spisak!T15</f>
        <v>32</v>
      </c>
      <c r="K20" s="66">
        <f>Spisak!U15</f>
      </c>
      <c r="L20" s="66">
        <f>Spisak!V15</f>
      </c>
      <c r="M20" s="66">
        <f>Spisak!Q15</f>
        <v>60</v>
      </c>
      <c r="N20" s="66">
        <f>Spisak!R15</f>
        <v>0</v>
      </c>
      <c r="O20" s="66">
        <f>Spisak!Y15</f>
        <v>92</v>
      </c>
      <c r="P20" s="67" t="str">
        <f>Spisak!Z15&amp;OcjenaSlovima(Spisak!Z15)</f>
        <v>A (odličan)</v>
      </c>
    </row>
    <row r="21" spans="1:16" ht="12.75" customHeight="1">
      <c r="A21" s="71" t="str">
        <f>Spisak!B16</f>
        <v>39/2019</v>
      </c>
      <c r="B21" s="74" t="str">
        <f>Spisak!C16</f>
        <v>Prelević Tanja</v>
      </c>
      <c r="C21" s="66">
        <f>Spisak!D16</f>
        <v>0</v>
      </c>
      <c r="D21" s="66">
        <f>Spisak!E16</f>
        <v>0</v>
      </c>
      <c r="E21" s="66">
        <f>Spisak!F16</f>
        <v>0</v>
      </c>
      <c r="F21" s="66">
        <f>Spisak!G16</f>
        <v>0</v>
      </c>
      <c r="G21" s="66">
        <f>Spisak!H16</f>
        <v>0</v>
      </c>
      <c r="H21" s="66">
        <f>Spisak!I16</f>
        <v>0</v>
      </c>
      <c r="I21" s="66">
        <f>Spisak!J16</f>
        <v>0</v>
      </c>
      <c r="J21" s="66">
        <f>Spisak!T16</f>
        <v>31</v>
      </c>
      <c r="K21" s="66">
        <f>Spisak!U16</f>
      </c>
      <c r="L21" s="66">
        <f>Spisak!V16</f>
      </c>
      <c r="M21" s="66">
        <f>Spisak!Q16</f>
        <v>49</v>
      </c>
      <c r="N21" s="66">
        <f>Spisak!R16</f>
        <v>0</v>
      </c>
      <c r="O21" s="66">
        <f>Spisak!Y16</f>
        <v>80</v>
      </c>
      <c r="P21" s="67" t="str">
        <f>Spisak!Z16&amp;OcjenaSlovima(Spisak!Z16)</f>
        <v>B (vrlo dobar)</v>
      </c>
    </row>
    <row r="22" spans="1:16" ht="12.75" customHeight="1">
      <c r="A22" s="71" t="str">
        <f>Spisak!B17</f>
        <v>40/2019</v>
      </c>
      <c r="B22" s="74" t="str">
        <f>Spisak!C17</f>
        <v>Kovinić Filip</v>
      </c>
      <c r="C22" s="66">
        <f>Spisak!D17</f>
        <v>0</v>
      </c>
      <c r="D22" s="66">
        <f>Spisak!E17</f>
        <v>0</v>
      </c>
      <c r="E22" s="66">
        <f>Spisak!F17</f>
        <v>0</v>
      </c>
      <c r="F22" s="66">
        <f>Spisak!G17</f>
        <v>0</v>
      </c>
      <c r="G22" s="66">
        <f>Spisak!H17</f>
        <v>0</v>
      </c>
      <c r="H22" s="66">
        <f>Spisak!I17</f>
        <v>0</v>
      </c>
      <c r="I22" s="66">
        <f>Spisak!J17</f>
        <v>0</v>
      </c>
      <c r="J22" s="66">
        <f>Spisak!T17</f>
      </c>
      <c r="K22" s="66">
        <f>Spisak!U17</f>
      </c>
      <c r="L22" s="66">
        <f>Spisak!V17</f>
      </c>
      <c r="M22" s="66">
        <f>Spisak!Q17</f>
        <v>0</v>
      </c>
      <c r="N22" s="66">
        <f>Spisak!R17</f>
        <v>0</v>
      </c>
      <c r="O22" s="66">
        <f>Spisak!Y17</f>
        <v>0</v>
      </c>
      <c r="P22" s="67" t="str">
        <f>Spisak!Z17&amp;OcjenaSlovima(Spisak!Z17)</f>
        <v>F (nedovoljan)</v>
      </c>
    </row>
    <row r="23" spans="1:16" ht="12.75" customHeight="1">
      <c r="A23" s="71" t="str">
        <f>Spisak!B18</f>
        <v>2/2018</v>
      </c>
      <c r="B23" s="74" t="str">
        <f>Spisak!C18</f>
        <v>Lazarević Aleksandar</v>
      </c>
      <c r="C23" s="66">
        <f>Spisak!D18</f>
        <v>0</v>
      </c>
      <c r="D23" s="66">
        <f>Spisak!E18</f>
        <v>0</v>
      </c>
      <c r="E23" s="66">
        <f>Spisak!F18</f>
        <v>0</v>
      </c>
      <c r="F23" s="66">
        <f>Spisak!G18</f>
        <v>0</v>
      </c>
      <c r="G23" s="66">
        <f>Spisak!H18</f>
        <v>0</v>
      </c>
      <c r="H23" s="66">
        <f>Spisak!I18</f>
        <v>0</v>
      </c>
      <c r="I23" s="66">
        <f>Spisak!J18</f>
        <v>0</v>
      </c>
      <c r="J23" s="66">
        <f>Spisak!T18</f>
        <v>29</v>
      </c>
      <c r="K23" s="66">
        <f>Spisak!U18</f>
      </c>
      <c r="L23" s="66">
        <f>Spisak!V18</f>
      </c>
      <c r="M23" s="66">
        <f>Spisak!Q18</f>
        <v>0</v>
      </c>
      <c r="N23" s="66">
        <f>Spisak!R18</f>
        <v>56</v>
      </c>
      <c r="O23" s="66">
        <f>Spisak!Y18</f>
        <v>85</v>
      </c>
      <c r="P23" s="67" t="str">
        <f>Spisak!Z18&amp;OcjenaSlovima(Spisak!Z18)</f>
        <v>B (vrlo dobar)</v>
      </c>
    </row>
    <row r="24" spans="1:16" ht="12.75" customHeight="1">
      <c r="A24" s="71" t="str">
        <f>Spisak!B19</f>
        <v>27/2018</v>
      </c>
      <c r="B24" s="74" t="str">
        <f>Spisak!C19</f>
        <v>Cerović Jovana</v>
      </c>
      <c r="C24" s="66">
        <f>Spisak!D19</f>
        <v>0</v>
      </c>
      <c r="D24" s="66">
        <f>Spisak!E19</f>
        <v>0</v>
      </c>
      <c r="E24" s="66">
        <f>Spisak!F19</f>
        <v>0</v>
      </c>
      <c r="F24" s="66">
        <f>Spisak!G19</f>
        <v>0</v>
      </c>
      <c r="G24" s="66">
        <f>Spisak!H19</f>
        <v>0</v>
      </c>
      <c r="H24" s="66">
        <f>Spisak!I19</f>
        <v>0</v>
      </c>
      <c r="I24" s="66">
        <f>Spisak!J19</f>
        <v>0</v>
      </c>
      <c r="J24" s="66">
        <f>Spisak!T19</f>
        <v>32</v>
      </c>
      <c r="K24" s="66">
        <f>Spisak!U19</f>
      </c>
      <c r="L24" s="66">
        <f>Spisak!V19</f>
      </c>
      <c r="M24" s="66">
        <f>Spisak!Q19</f>
        <v>38</v>
      </c>
      <c r="N24" s="66">
        <f>Spisak!R19</f>
        <v>0</v>
      </c>
      <c r="O24" s="66">
        <f>Spisak!Y19</f>
        <v>70</v>
      </c>
      <c r="P24" s="67" t="str">
        <f>Spisak!Z19&amp;OcjenaSlovima(Spisak!Z19)</f>
        <v>C (dobar)</v>
      </c>
    </row>
    <row r="25" spans="1:16" ht="12.75" customHeight="1">
      <c r="A25" s="71" t="str">
        <f>Spisak!B20</f>
        <v>28/2018</v>
      </c>
      <c r="B25" s="74" t="str">
        <f>Spisak!C20</f>
        <v>Mijanović Radoman</v>
      </c>
      <c r="C25" s="66">
        <f>Spisak!D20</f>
        <v>0</v>
      </c>
      <c r="D25" s="66">
        <f>Spisak!E20</f>
        <v>0</v>
      </c>
      <c r="E25" s="66">
        <f>Spisak!F20</f>
        <v>0</v>
      </c>
      <c r="F25" s="66">
        <f>Spisak!G20</f>
        <v>0</v>
      </c>
      <c r="G25" s="66">
        <f>Spisak!H20</f>
        <v>0</v>
      </c>
      <c r="H25" s="66">
        <f>Spisak!I20</f>
        <v>0</v>
      </c>
      <c r="I25" s="66">
        <f>Spisak!J20</f>
        <v>0</v>
      </c>
      <c r="J25" s="66">
        <f>Spisak!T20</f>
        <v>20</v>
      </c>
      <c r="K25" s="66">
        <f>Spisak!U20</f>
      </c>
      <c r="L25" s="66">
        <f>Spisak!V20</f>
      </c>
      <c r="M25" s="66">
        <f>Spisak!Q20</f>
        <v>0</v>
      </c>
      <c r="N25" s="66">
        <f>Spisak!R20</f>
        <v>52</v>
      </c>
      <c r="O25" s="66">
        <f>Spisak!Y20</f>
        <v>72</v>
      </c>
      <c r="P25" s="67" t="str">
        <f>Spisak!Z20&amp;OcjenaSlovima(Spisak!Z20)</f>
        <v>C (dobar)</v>
      </c>
    </row>
    <row r="26" spans="1:16" ht="12.75" customHeight="1">
      <c r="A26" s="71" t="str">
        <f>Spisak!B21</f>
        <v>30/2018</v>
      </c>
      <c r="B26" s="74" t="str">
        <f>Spisak!C21</f>
        <v>Gajović Marija</v>
      </c>
      <c r="C26" s="66">
        <f>Spisak!D21</f>
        <v>0</v>
      </c>
      <c r="D26" s="66">
        <f>Spisak!E21</f>
        <v>0</v>
      </c>
      <c r="E26" s="66">
        <f>Spisak!F21</f>
        <v>0</v>
      </c>
      <c r="F26" s="66">
        <f>Spisak!G21</f>
        <v>0</v>
      </c>
      <c r="G26" s="66">
        <f>Spisak!H21</f>
        <v>0</v>
      </c>
      <c r="H26" s="66">
        <f>Spisak!I21</f>
        <v>0</v>
      </c>
      <c r="I26" s="66">
        <f>Spisak!J21</f>
        <v>0</v>
      </c>
      <c r="J26" s="66">
        <f>Spisak!T21</f>
        <v>33</v>
      </c>
      <c r="K26" s="66">
        <f>Spisak!U21</f>
      </c>
      <c r="L26" s="66">
        <f>Spisak!V21</f>
      </c>
      <c r="M26" s="66">
        <f>Spisak!Q21</f>
        <v>54</v>
      </c>
      <c r="N26" s="66">
        <f>Spisak!R21</f>
        <v>0</v>
      </c>
      <c r="O26" s="66">
        <f>Spisak!Y21</f>
        <v>87</v>
      </c>
      <c r="P26" s="67" t="str">
        <f>Spisak!Z21&amp;OcjenaSlovima(Spisak!Z21)</f>
        <v>B (vrlo dobar)</v>
      </c>
    </row>
    <row r="27" spans="1:16" ht="12.75" customHeight="1">
      <c r="A27" s="71" t="str">
        <f>Spisak!B22</f>
        <v>41/2018</v>
      </c>
      <c r="B27" s="74" t="str">
        <f>Spisak!C22</f>
        <v>Radojičić Maja</v>
      </c>
      <c r="C27" s="66">
        <f>Spisak!D22</f>
        <v>0</v>
      </c>
      <c r="D27" s="66">
        <f>Spisak!E22</f>
        <v>0</v>
      </c>
      <c r="E27" s="66">
        <f>Spisak!F22</f>
        <v>0</v>
      </c>
      <c r="F27" s="66">
        <f>Spisak!G22</f>
        <v>0</v>
      </c>
      <c r="G27" s="66">
        <f>Spisak!H22</f>
        <v>0</v>
      </c>
      <c r="H27" s="66">
        <f>Spisak!I22</f>
        <v>0</v>
      </c>
      <c r="I27" s="66">
        <f>Spisak!J22</f>
        <v>0</v>
      </c>
      <c r="J27" s="66">
        <f>Spisak!T22</f>
      </c>
      <c r="K27" s="66">
        <f>Spisak!U22</f>
      </c>
      <c r="L27" s="66">
        <f>Spisak!V22</f>
      </c>
      <c r="M27" s="66">
        <f>Spisak!Q22</f>
        <v>0</v>
      </c>
      <c r="N27" s="66">
        <f>Spisak!R22</f>
        <v>0</v>
      </c>
      <c r="O27" s="66">
        <f>Spisak!Y22</f>
        <v>0</v>
      </c>
      <c r="P27" s="67" t="str">
        <f>Spisak!Z22&amp;OcjenaSlovima(Spisak!Z22)</f>
        <v>F (nedovoljan)</v>
      </c>
    </row>
    <row r="28" spans="1:16" ht="12.75" customHeight="1">
      <c r="A28" s="71" t="str">
        <f>Spisak!B23</f>
        <v>32/2017</v>
      </c>
      <c r="B28" s="74" t="str">
        <f>Spisak!C23</f>
        <v>Janjušević Jovan</v>
      </c>
      <c r="C28" s="66">
        <f>Spisak!D23</f>
        <v>0</v>
      </c>
      <c r="D28" s="66">
        <f>Spisak!E23</f>
        <v>0</v>
      </c>
      <c r="E28" s="66">
        <f>Spisak!F23</f>
        <v>0</v>
      </c>
      <c r="F28" s="66">
        <f>Spisak!G23</f>
        <v>0</v>
      </c>
      <c r="G28" s="66">
        <f>Spisak!H23</f>
        <v>0</v>
      </c>
      <c r="H28" s="66">
        <f>Spisak!I23</f>
        <v>0</v>
      </c>
      <c r="I28" s="66">
        <f>Spisak!J23</f>
        <v>0</v>
      </c>
      <c r="J28" s="66">
        <f>Spisak!T23</f>
      </c>
      <c r="K28" s="66">
        <f>Spisak!U23</f>
      </c>
      <c r="L28" s="66">
        <f>Spisak!V23</f>
      </c>
      <c r="M28" s="66">
        <f>Spisak!Q23</f>
        <v>0</v>
      </c>
      <c r="N28" s="66">
        <f>Spisak!R23</f>
        <v>0</v>
      </c>
      <c r="O28" s="66">
        <f>Spisak!Y23</f>
        <v>0</v>
      </c>
      <c r="P28" s="67" t="str">
        <f>Spisak!Z23&amp;OcjenaSlovima(Spisak!Z23)</f>
        <v>F (nedovoljan)</v>
      </c>
    </row>
    <row r="29" spans="1:16" ht="12.75" customHeight="1">
      <c r="A29" s="71" t="str">
        <f>Spisak!B24</f>
        <v>23/2016</v>
      </c>
      <c r="B29" s="74" t="str">
        <f>Spisak!C24</f>
        <v>Joksimović Dragana</v>
      </c>
      <c r="C29" s="66">
        <f>Spisak!D24</f>
        <v>0</v>
      </c>
      <c r="D29" s="66">
        <f>Spisak!E24</f>
        <v>0</v>
      </c>
      <c r="E29" s="66">
        <f>Spisak!F24</f>
        <v>0</v>
      </c>
      <c r="F29" s="66">
        <f>Spisak!G24</f>
        <v>0</v>
      </c>
      <c r="G29" s="66">
        <f>Spisak!H24</f>
        <v>0</v>
      </c>
      <c r="H29" s="66">
        <f>Spisak!I24</f>
        <v>0</v>
      </c>
      <c r="I29" s="66">
        <f>Spisak!J24</f>
        <v>0</v>
      </c>
      <c r="J29" s="66">
        <f>Spisak!T24</f>
        <v>32</v>
      </c>
      <c r="K29" s="66">
        <f>Spisak!U24</f>
      </c>
      <c r="L29" s="66">
        <f>Spisak!V24</f>
      </c>
      <c r="M29" s="66">
        <f>Spisak!Q24</f>
        <v>58</v>
      </c>
      <c r="N29" s="66">
        <f>Spisak!R24</f>
        <v>0</v>
      </c>
      <c r="O29" s="66">
        <f>Spisak!Y24</f>
        <v>90</v>
      </c>
      <c r="P29" s="67" t="str">
        <f>Spisak!Z24&amp;OcjenaSlovima(Spisak!Z24)</f>
        <v>A (odličan)</v>
      </c>
    </row>
    <row r="30" spans="1:16" ht="12.75" customHeight="1">
      <c r="A30" s="71" t="str">
        <f>Spisak!B25</f>
        <v>709/2016</v>
      </c>
      <c r="B30" s="74" t="str">
        <f>Spisak!C25</f>
        <v>Dacić Ivana</v>
      </c>
      <c r="C30" s="66">
        <f>Spisak!D25</f>
        <v>0</v>
      </c>
      <c r="D30" s="66">
        <f>Spisak!E25</f>
        <v>0</v>
      </c>
      <c r="E30" s="66">
        <f>Spisak!F25</f>
        <v>0</v>
      </c>
      <c r="F30" s="66">
        <f>Spisak!G25</f>
        <v>0</v>
      </c>
      <c r="G30" s="66">
        <f>Spisak!H25</f>
        <v>0</v>
      </c>
      <c r="H30" s="66">
        <f>Spisak!I25</f>
        <v>0</v>
      </c>
      <c r="I30" s="66">
        <f>Spisak!J25</f>
        <v>0</v>
      </c>
      <c r="J30" s="66">
        <f>Spisak!T25</f>
        <v>26</v>
      </c>
      <c r="K30" s="66">
        <f>Spisak!U25</f>
      </c>
      <c r="L30" s="66">
        <f>Spisak!V25</f>
      </c>
      <c r="M30" s="66">
        <f>Spisak!Q25</f>
        <v>42</v>
      </c>
      <c r="N30" s="66">
        <f>Spisak!R25</f>
        <v>0</v>
      </c>
      <c r="O30" s="66">
        <f>Spisak!Y25</f>
        <v>68</v>
      </c>
      <c r="P30" s="67" t="str">
        <f>Spisak!Z25&amp;OcjenaSlovima(Spisak!Z25)</f>
        <v>D (zadovoljava)</v>
      </c>
    </row>
    <row r="31" spans="1:16" ht="12.75" customHeight="1">
      <c r="A31" s="71" t="str">
        <f>Spisak!B26</f>
        <v>14/2015</v>
      </c>
      <c r="B31" s="74" t="str">
        <f>Spisak!C26</f>
        <v>Kasalica Nebojša</v>
      </c>
      <c r="C31" s="66">
        <f>Spisak!D26</f>
        <v>0</v>
      </c>
      <c r="D31" s="66">
        <f>Spisak!E26</f>
        <v>0</v>
      </c>
      <c r="E31" s="66">
        <f>Spisak!F26</f>
        <v>0</v>
      </c>
      <c r="F31" s="66">
        <f>Spisak!G26</f>
        <v>0</v>
      </c>
      <c r="G31" s="66">
        <f>Spisak!H26</f>
        <v>0</v>
      </c>
      <c r="H31" s="66">
        <f>Spisak!I26</f>
        <v>0</v>
      </c>
      <c r="I31" s="66">
        <f>Spisak!J26</f>
        <v>0</v>
      </c>
      <c r="J31" s="66">
        <f>Spisak!T26</f>
      </c>
      <c r="K31" s="66">
        <f>Spisak!U26</f>
      </c>
      <c r="L31" s="66">
        <f>Spisak!V26</f>
      </c>
      <c r="M31" s="66">
        <f>Spisak!Q26</f>
        <v>0</v>
      </c>
      <c r="N31" s="66">
        <f>Spisak!R26</f>
        <v>0</v>
      </c>
      <c r="O31" s="66">
        <f>Spisak!Y26</f>
        <v>0</v>
      </c>
      <c r="P31" s="67" t="str">
        <f>Spisak!Z26&amp;OcjenaSlovima(Spisak!Z26)</f>
        <v>F (nedovoljan)</v>
      </c>
    </row>
    <row r="32" spans="1:16" ht="12.75" customHeight="1" thickBot="1">
      <c r="A32" s="72" t="str">
        <f>Spisak!B27</f>
        <v>23/2011</v>
      </c>
      <c r="B32" s="75" t="str">
        <f>Spisak!C27</f>
        <v>Ćorac Jelena</v>
      </c>
      <c r="C32" s="68">
        <f>Spisak!D27</f>
        <v>0</v>
      </c>
      <c r="D32" s="68">
        <f>Spisak!E27</f>
        <v>0</v>
      </c>
      <c r="E32" s="68">
        <f>Spisak!F27</f>
        <v>0</v>
      </c>
      <c r="F32" s="68">
        <f>Spisak!G27</f>
        <v>0</v>
      </c>
      <c r="G32" s="68">
        <f>Spisak!H27</f>
        <v>0</v>
      </c>
      <c r="H32" s="68">
        <f>Spisak!I27</f>
        <v>0</v>
      </c>
      <c r="I32" s="68">
        <f>Spisak!J27</f>
        <v>0</v>
      </c>
      <c r="J32" s="68">
        <f>Spisak!T27</f>
      </c>
      <c r="K32" s="68">
        <f>Spisak!U27</f>
      </c>
      <c r="L32" s="68">
        <f>Spisak!V27</f>
      </c>
      <c r="M32" s="68">
        <f>Spisak!Q27</f>
        <v>0</v>
      </c>
      <c r="N32" s="68">
        <f>Spisak!R27</f>
        <v>0</v>
      </c>
      <c r="O32" s="68">
        <f>Spisak!Y27</f>
        <v>0</v>
      </c>
      <c r="P32" s="69" t="str">
        <f>Spisak!Z27&amp;OcjenaSlovima(Spisak!Z27)</f>
        <v>F (nedovoljan)</v>
      </c>
    </row>
    <row r="34" ht="12.75">
      <c r="P34" s="84" t="s">
        <v>154</v>
      </c>
    </row>
    <row r="37" spans="15:16" ht="12.75">
      <c r="O37" s="40"/>
      <c r="P37" s="40"/>
    </row>
    <row r="39" ht="12.75">
      <c r="P39" s="84" t="s">
        <v>100</v>
      </c>
    </row>
  </sheetData>
  <sheetProtection/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28" t="s">
        <v>155</v>
      </c>
      <c r="B1" s="129"/>
      <c r="C1" s="129"/>
      <c r="D1" s="129"/>
      <c r="E1" s="129"/>
      <c r="F1" s="129"/>
      <c r="G1" s="130"/>
    </row>
    <row r="2" spans="1:7" ht="19.5" customHeight="1">
      <c r="A2" s="121" t="s">
        <v>160</v>
      </c>
      <c r="B2" s="122"/>
      <c r="C2" s="122"/>
      <c r="D2" s="122"/>
      <c r="E2" s="122"/>
      <c r="F2" s="122"/>
      <c r="G2" s="123"/>
    </row>
    <row r="3" spans="1:7" ht="30" customHeight="1">
      <c r="A3" s="121" t="s">
        <v>90</v>
      </c>
      <c r="B3" s="122"/>
      <c r="C3" s="122"/>
      <c r="D3" s="131" t="s">
        <v>153</v>
      </c>
      <c r="E3" s="131"/>
      <c r="F3" s="131"/>
      <c r="G3" s="132"/>
    </row>
    <row r="4" spans="1:7" ht="30" customHeight="1" thickBot="1">
      <c r="A4" s="124" t="s">
        <v>152</v>
      </c>
      <c r="B4" s="125"/>
      <c r="C4" s="125"/>
      <c r="D4" s="125" t="s">
        <v>94</v>
      </c>
      <c r="E4" s="125"/>
      <c r="F4" s="125"/>
      <c r="G4" s="126"/>
    </row>
    <row r="5" ht="13.5" thickBot="1"/>
    <row r="6" spans="1:7" ht="19.5" customHeight="1">
      <c r="A6" s="114" t="s">
        <v>8</v>
      </c>
      <c r="B6" s="108" t="s">
        <v>86</v>
      </c>
      <c r="C6" s="108" t="s">
        <v>72</v>
      </c>
      <c r="D6" s="117" t="s">
        <v>87</v>
      </c>
      <c r="E6" s="117"/>
      <c r="F6" s="117"/>
      <c r="G6" s="111" t="s">
        <v>89</v>
      </c>
    </row>
    <row r="7" spans="1:7" ht="30" customHeight="1" thickBot="1">
      <c r="A7" s="116"/>
      <c r="B7" s="110"/>
      <c r="C7" s="110"/>
      <c r="D7" s="82" t="s">
        <v>48</v>
      </c>
      <c r="E7" s="82" t="s">
        <v>88</v>
      </c>
      <c r="F7" s="82" t="s">
        <v>31</v>
      </c>
      <c r="G7" s="113"/>
    </row>
    <row r="8" spans="1:7" ht="12.75" customHeight="1">
      <c r="A8" s="85">
        <v>1</v>
      </c>
      <c r="B8" s="87" t="str">
        <f>Spisak!B3</f>
        <v>40/2020</v>
      </c>
      <c r="C8" s="73" t="str">
        <f>Spisak!C3</f>
        <v>Molla Nadžije</v>
      </c>
      <c r="D8" s="64">
        <f>Spisak!W3</f>
        <v>24</v>
      </c>
      <c r="E8" s="64">
        <f>Spisak!X3</f>
        <v>60</v>
      </c>
      <c r="F8" s="64">
        <f>Spisak!Y3</f>
        <v>84</v>
      </c>
      <c r="G8" s="65" t="str">
        <f>Spisak!Z3&amp;OcjenaSlovima(Spisak!Z3)</f>
        <v>B (vrlo dobar)</v>
      </c>
    </row>
    <row r="9" spans="1:7" ht="12.75" customHeight="1">
      <c r="A9" s="76">
        <v>2</v>
      </c>
      <c r="B9" s="77" t="str">
        <f>Spisak!B4</f>
        <v>2/2019</v>
      </c>
      <c r="C9" s="74" t="str">
        <f>Spisak!C4</f>
        <v>Cvijović Tijana</v>
      </c>
      <c r="D9" s="66">
        <f>Spisak!W4</f>
        <v>20</v>
      </c>
      <c r="E9" s="66">
        <f>Spisak!X4</f>
        <v>31</v>
      </c>
      <c r="F9" s="66">
        <f>Spisak!Y4</f>
        <v>51</v>
      </c>
      <c r="G9" s="67" t="str">
        <f>Spisak!Z4&amp;OcjenaSlovima(Spisak!Z4)</f>
        <v>E (dovoljan)</v>
      </c>
    </row>
    <row r="10" spans="1:7" ht="12.75" customHeight="1">
      <c r="A10" s="76">
        <v>3</v>
      </c>
      <c r="B10" s="77" t="str">
        <f>Spisak!B5</f>
        <v>3/2019</v>
      </c>
      <c r="C10" s="74" t="str">
        <f>Spisak!C5</f>
        <v>Krnić Emina</v>
      </c>
      <c r="D10" s="66">
        <f>Spisak!W5</f>
        <v>30.5</v>
      </c>
      <c r="E10" s="66">
        <f>Spisak!X5</f>
        <v>60</v>
      </c>
      <c r="F10" s="66">
        <f>Spisak!Y5</f>
        <v>90.5</v>
      </c>
      <c r="G10" s="67" t="str">
        <f>Spisak!Z5&amp;OcjenaSlovima(Spisak!Z5)</f>
        <v>A (odličan)</v>
      </c>
    </row>
    <row r="11" spans="1:7" ht="12.75" customHeight="1">
      <c r="A11" s="76">
        <v>4</v>
      </c>
      <c r="B11" s="77" t="str">
        <f>Spisak!B6</f>
        <v>5/2019</v>
      </c>
      <c r="C11" s="74" t="str">
        <f>Spisak!C6</f>
        <v>Obradović Ivana</v>
      </c>
      <c r="D11" s="66">
        <f>Spisak!W6</f>
        <v>25</v>
      </c>
      <c r="E11" s="66">
        <f>Spisak!X6</f>
        <v>37</v>
      </c>
      <c r="F11" s="66">
        <f>Spisak!Y6</f>
        <v>62</v>
      </c>
      <c r="G11" s="67" t="str">
        <f>Spisak!Z6&amp;OcjenaSlovima(Spisak!Z6)</f>
        <v>D (zadovoljava)</v>
      </c>
    </row>
    <row r="12" spans="1:7" ht="12.75" customHeight="1">
      <c r="A12" s="76">
        <v>5</v>
      </c>
      <c r="B12" s="77" t="str">
        <f>Spisak!B7</f>
        <v>12/2019</v>
      </c>
      <c r="C12" s="74" t="str">
        <f>Spisak!C7</f>
        <v>Vujanović Marina</v>
      </c>
      <c r="D12" s="66">
        <f>Spisak!W7</f>
        <v>25.5</v>
      </c>
      <c r="E12" s="66">
        <f>Spisak!X7</f>
        <v>28</v>
      </c>
      <c r="F12" s="66">
        <f>Spisak!Y7</f>
        <v>53.5</v>
      </c>
      <c r="G12" s="67" t="str">
        <f>Spisak!Z7&amp;OcjenaSlovima(Spisak!Z7)</f>
        <v>E (dovoljan)</v>
      </c>
    </row>
    <row r="13" spans="1:7" ht="12.75" customHeight="1">
      <c r="A13" s="76">
        <v>6</v>
      </c>
      <c r="B13" s="77" t="str">
        <f>Spisak!B8</f>
        <v>13/2019</v>
      </c>
      <c r="C13" s="74" t="str">
        <f>Spisak!C8</f>
        <v>Petranović Nikolina</v>
      </c>
      <c r="D13" s="66">
        <f>Spisak!W8</f>
        <v>32</v>
      </c>
      <c r="E13" s="66">
        <f>Spisak!X8</f>
        <v>53</v>
      </c>
      <c r="F13" s="66">
        <f>Spisak!Y8</f>
        <v>85</v>
      </c>
      <c r="G13" s="67" t="str">
        <f>Spisak!Z8&amp;OcjenaSlovima(Spisak!Z8)</f>
        <v>B (vrlo dobar)</v>
      </c>
    </row>
    <row r="14" spans="1:7" ht="12.75" customHeight="1">
      <c r="A14" s="76">
        <v>7</v>
      </c>
      <c r="B14" s="77" t="str">
        <f>Spisak!B9</f>
        <v>15/2019</v>
      </c>
      <c r="C14" s="74" t="str">
        <f>Spisak!C9</f>
        <v>Šekularac Luka</v>
      </c>
      <c r="D14" s="66">
        <f>Spisak!W9</f>
        <v>19</v>
      </c>
      <c r="E14" s="66">
        <f>Spisak!X9</f>
        <v>49</v>
      </c>
      <c r="F14" s="66">
        <f>Spisak!Y9</f>
        <v>68</v>
      </c>
      <c r="G14" s="67" t="str">
        <f>Spisak!Z9&amp;OcjenaSlovima(Spisak!Z9)</f>
        <v>D (zadovoljava)</v>
      </c>
    </row>
    <row r="15" spans="1:7" ht="12.75" customHeight="1">
      <c r="A15" s="76">
        <v>8</v>
      </c>
      <c r="B15" s="77" t="str">
        <f>Spisak!B10</f>
        <v>22/2019</v>
      </c>
      <c r="C15" s="74" t="str">
        <f>Spisak!C10</f>
        <v>Čabarkapa Andrea</v>
      </c>
      <c r="D15" s="66">
        <f>Spisak!W10</f>
        <v>40</v>
      </c>
      <c r="E15" s="66">
        <f>Spisak!X10</f>
        <v>60</v>
      </c>
      <c r="F15" s="66">
        <f>Spisak!Y10</f>
        <v>100</v>
      </c>
      <c r="G15" s="67" t="str">
        <f>Spisak!Z10&amp;OcjenaSlovima(Spisak!Z10)</f>
        <v>A (odličan)</v>
      </c>
    </row>
    <row r="16" spans="1:7" ht="12.75" customHeight="1">
      <c r="A16" s="76">
        <v>9</v>
      </c>
      <c r="B16" s="77" t="str">
        <f>Spisak!B11</f>
        <v>23/2019</v>
      </c>
      <c r="C16" s="74" t="str">
        <f>Spisak!C11</f>
        <v>Šukurica Majda</v>
      </c>
      <c r="D16" s="66">
        <f>Spisak!W11</f>
        <v>32</v>
      </c>
      <c r="E16" s="66">
        <f>Spisak!X11</f>
        <v>31</v>
      </c>
      <c r="F16" s="66">
        <f>Spisak!Y11</f>
        <v>63</v>
      </c>
      <c r="G16" s="67" t="str">
        <f>Spisak!Z11&amp;OcjenaSlovima(Spisak!Z11)</f>
        <v>D (zadovoljava)</v>
      </c>
    </row>
    <row r="17" spans="1:7" ht="12.75" customHeight="1">
      <c r="A17" s="76">
        <v>10</v>
      </c>
      <c r="B17" s="77" t="str">
        <f>Spisak!B12</f>
        <v>25/2019</v>
      </c>
      <c r="C17" s="74" t="str">
        <f>Spisak!C12</f>
        <v>Raičević Vojka</v>
      </c>
      <c r="D17" s="66">
        <f>Spisak!W12</f>
        <v>20</v>
      </c>
      <c r="E17" s="66">
        <f>Spisak!X12</f>
        <v>50</v>
      </c>
      <c r="F17" s="66">
        <f>Spisak!Y12</f>
        <v>70</v>
      </c>
      <c r="G17" s="67" t="str">
        <f>Spisak!Z12&amp;OcjenaSlovima(Spisak!Z12)</f>
        <v>C (dobar)</v>
      </c>
    </row>
    <row r="18" spans="1:7" ht="12.75" customHeight="1">
      <c r="A18" s="76">
        <v>11</v>
      </c>
      <c r="B18" s="77" t="str">
        <f>Spisak!B13</f>
        <v>28/2019</v>
      </c>
      <c r="C18" s="74" t="str">
        <f>Spisak!C13</f>
        <v>Kojić Ekan</v>
      </c>
      <c r="D18" s="66">
        <f>Spisak!W13</f>
        <v>37</v>
      </c>
      <c r="E18" s="66">
        <f>Spisak!X13</f>
        <v>53</v>
      </c>
      <c r="F18" s="66">
        <f>Spisak!Y13</f>
        <v>90</v>
      </c>
      <c r="G18" s="67" t="str">
        <f>Spisak!Z13&amp;OcjenaSlovima(Spisak!Z13)</f>
        <v>A (odličan)</v>
      </c>
    </row>
    <row r="19" spans="1:7" ht="12.75" customHeight="1">
      <c r="A19" s="76">
        <v>12</v>
      </c>
      <c r="B19" s="77" t="str">
        <f>Spisak!B14</f>
        <v>31/2019</v>
      </c>
      <c r="C19" s="74" t="str">
        <f>Spisak!C14</f>
        <v>Bulatović Martina</v>
      </c>
      <c r="D19" s="66">
        <f>Spisak!W14</f>
        <v>17</v>
      </c>
      <c r="E19" s="66">
        <f>Spisak!X14</f>
        <v>35</v>
      </c>
      <c r="F19" s="66">
        <f>Spisak!Y14</f>
        <v>52</v>
      </c>
      <c r="G19" s="67" t="str">
        <f>Spisak!Z14&amp;OcjenaSlovima(Spisak!Z14)</f>
        <v>E (dovoljan)</v>
      </c>
    </row>
    <row r="20" spans="1:7" ht="12.75" customHeight="1">
      <c r="A20" s="76">
        <v>13</v>
      </c>
      <c r="B20" s="77" t="str">
        <f>Spisak!B15</f>
        <v>32/2019</v>
      </c>
      <c r="C20" s="74" t="str">
        <f>Spisak!C15</f>
        <v>Džaković Marija</v>
      </c>
      <c r="D20" s="66">
        <f>Spisak!W15</f>
        <v>32</v>
      </c>
      <c r="E20" s="66">
        <f>Spisak!X15</f>
        <v>60</v>
      </c>
      <c r="F20" s="66">
        <f>Spisak!Y15</f>
        <v>92</v>
      </c>
      <c r="G20" s="67" t="str">
        <f>Spisak!Z15&amp;OcjenaSlovima(Spisak!Z15)</f>
        <v>A (odličan)</v>
      </c>
    </row>
    <row r="21" spans="1:7" ht="12.75" customHeight="1">
      <c r="A21" s="76">
        <v>14</v>
      </c>
      <c r="B21" s="77" t="str">
        <f>Spisak!B16</f>
        <v>39/2019</v>
      </c>
      <c r="C21" s="74" t="str">
        <f>Spisak!C16</f>
        <v>Prelević Tanja</v>
      </c>
      <c r="D21" s="66">
        <f>Spisak!W16</f>
        <v>31</v>
      </c>
      <c r="E21" s="66">
        <f>Spisak!X16</f>
        <v>49</v>
      </c>
      <c r="F21" s="66">
        <f>Spisak!Y16</f>
        <v>80</v>
      </c>
      <c r="G21" s="67" t="str">
        <f>Spisak!Z16&amp;OcjenaSlovima(Spisak!Z16)</f>
        <v>B (vrlo dobar)</v>
      </c>
    </row>
    <row r="22" spans="1:7" ht="12.75" customHeight="1">
      <c r="A22" s="76">
        <v>15</v>
      </c>
      <c r="B22" s="77" t="str">
        <f>Spisak!B17</f>
        <v>40/2019</v>
      </c>
      <c r="C22" s="74" t="str">
        <f>Spisak!C17</f>
        <v>Kovinić Filip</v>
      </c>
      <c r="D22" s="66">
        <f>Spisak!W17</f>
        <v>0</v>
      </c>
      <c r="E22" s="66">
        <f>Spisak!X17</f>
        <v>0</v>
      </c>
      <c r="F22" s="66">
        <f>Spisak!Y17</f>
        <v>0</v>
      </c>
      <c r="G22" s="67" t="str">
        <f>Spisak!Z17&amp;OcjenaSlovima(Spisak!Z17)</f>
        <v>F (nedovoljan)</v>
      </c>
    </row>
    <row r="23" spans="1:7" ht="12.75" customHeight="1">
      <c r="A23" s="76">
        <v>16</v>
      </c>
      <c r="B23" s="77" t="str">
        <f>Spisak!B18</f>
        <v>2/2018</v>
      </c>
      <c r="C23" s="74" t="str">
        <f>Spisak!C18</f>
        <v>Lazarević Aleksandar</v>
      </c>
      <c r="D23" s="66">
        <f>Spisak!W18</f>
        <v>29</v>
      </c>
      <c r="E23" s="66">
        <f>Spisak!X18</f>
        <v>56</v>
      </c>
      <c r="F23" s="66">
        <f>Spisak!Y18</f>
        <v>85</v>
      </c>
      <c r="G23" s="67" t="str">
        <f>Spisak!Z18&amp;OcjenaSlovima(Spisak!Z18)</f>
        <v>B (vrlo dobar)</v>
      </c>
    </row>
    <row r="24" spans="1:7" ht="12.75" customHeight="1">
      <c r="A24" s="76">
        <v>17</v>
      </c>
      <c r="B24" s="77" t="str">
        <f>Spisak!B19</f>
        <v>27/2018</v>
      </c>
      <c r="C24" s="74" t="str">
        <f>Spisak!C19</f>
        <v>Cerović Jovana</v>
      </c>
      <c r="D24" s="66">
        <f>Spisak!W19</f>
        <v>32</v>
      </c>
      <c r="E24" s="66">
        <f>Spisak!X19</f>
        <v>38</v>
      </c>
      <c r="F24" s="66">
        <f>Spisak!Y19</f>
        <v>70</v>
      </c>
      <c r="G24" s="67" t="str">
        <f>Spisak!Z19&amp;OcjenaSlovima(Spisak!Z19)</f>
        <v>C (dobar)</v>
      </c>
    </row>
    <row r="25" spans="1:7" ht="12.75" customHeight="1">
      <c r="A25" s="76">
        <v>18</v>
      </c>
      <c r="B25" s="77" t="str">
        <f>Spisak!B20</f>
        <v>28/2018</v>
      </c>
      <c r="C25" s="74" t="str">
        <f>Spisak!C20</f>
        <v>Mijanović Radoman</v>
      </c>
      <c r="D25" s="66">
        <f>Spisak!W20</f>
        <v>20</v>
      </c>
      <c r="E25" s="66">
        <f>Spisak!X20</f>
        <v>52</v>
      </c>
      <c r="F25" s="66">
        <f>Spisak!Y20</f>
        <v>72</v>
      </c>
      <c r="G25" s="67" t="str">
        <f>Spisak!Z20&amp;OcjenaSlovima(Spisak!Z20)</f>
        <v>C (dobar)</v>
      </c>
    </row>
    <row r="26" spans="1:7" ht="12.75" customHeight="1">
      <c r="A26" s="76">
        <v>19</v>
      </c>
      <c r="B26" s="77" t="str">
        <f>Spisak!B21</f>
        <v>30/2018</v>
      </c>
      <c r="C26" s="74" t="str">
        <f>Spisak!C21</f>
        <v>Gajović Marija</v>
      </c>
      <c r="D26" s="66">
        <f>Spisak!W21</f>
        <v>33</v>
      </c>
      <c r="E26" s="66">
        <f>Spisak!X21</f>
        <v>54</v>
      </c>
      <c r="F26" s="66">
        <f>Spisak!Y21</f>
        <v>87</v>
      </c>
      <c r="G26" s="67" t="str">
        <f>Spisak!Z21&amp;OcjenaSlovima(Spisak!Z21)</f>
        <v>B (vrlo dobar)</v>
      </c>
    </row>
    <row r="27" spans="1:7" ht="12.75" customHeight="1">
      <c r="A27" s="76">
        <v>20</v>
      </c>
      <c r="B27" s="77" t="str">
        <f>Spisak!B22</f>
        <v>41/2018</v>
      </c>
      <c r="C27" s="74" t="str">
        <f>Spisak!C22</f>
        <v>Radojičić Maja</v>
      </c>
      <c r="D27" s="66">
        <f>Spisak!W22</f>
        <v>0</v>
      </c>
      <c r="E27" s="66">
        <f>Spisak!X22</f>
        <v>0</v>
      </c>
      <c r="F27" s="66">
        <f>Spisak!Y22</f>
        <v>0</v>
      </c>
      <c r="G27" s="67" t="str">
        <f>Spisak!Z22&amp;OcjenaSlovima(Spisak!Z22)</f>
        <v>F (nedovoljan)</v>
      </c>
    </row>
    <row r="28" spans="1:7" ht="12.75" customHeight="1">
      <c r="A28" s="76">
        <v>21</v>
      </c>
      <c r="B28" s="77" t="str">
        <f>Spisak!B23</f>
        <v>32/2017</v>
      </c>
      <c r="C28" s="74" t="str">
        <f>Spisak!C23</f>
        <v>Janjušević Jovan</v>
      </c>
      <c r="D28" s="66">
        <f>Spisak!W23</f>
        <v>0</v>
      </c>
      <c r="E28" s="66">
        <f>Spisak!X23</f>
        <v>0</v>
      </c>
      <c r="F28" s="66">
        <f>Spisak!Y23</f>
        <v>0</v>
      </c>
      <c r="G28" s="67" t="str">
        <f>Spisak!Z23&amp;OcjenaSlovima(Spisak!Z23)</f>
        <v>F (nedovoljan)</v>
      </c>
    </row>
    <row r="29" spans="1:7" ht="12.75" customHeight="1">
      <c r="A29" s="76">
        <v>22</v>
      </c>
      <c r="B29" s="77" t="str">
        <f>Spisak!B24</f>
        <v>23/2016</v>
      </c>
      <c r="C29" s="74" t="str">
        <f>Spisak!C24</f>
        <v>Joksimović Dragana</v>
      </c>
      <c r="D29" s="66">
        <f>Spisak!W24</f>
        <v>32</v>
      </c>
      <c r="E29" s="66">
        <f>Spisak!X24</f>
        <v>58</v>
      </c>
      <c r="F29" s="66">
        <f>Spisak!Y24</f>
        <v>90</v>
      </c>
      <c r="G29" s="67" t="str">
        <f>Spisak!Z24&amp;OcjenaSlovima(Spisak!Z24)</f>
        <v>A (odličan)</v>
      </c>
    </row>
    <row r="30" spans="1:7" ht="12.75" customHeight="1">
      <c r="A30" s="76">
        <v>23</v>
      </c>
      <c r="B30" s="77" t="str">
        <f>Spisak!B25</f>
        <v>709/2016</v>
      </c>
      <c r="C30" s="74" t="str">
        <f>Spisak!C25</f>
        <v>Dacić Ivana</v>
      </c>
      <c r="D30" s="66">
        <f>Spisak!W25</f>
        <v>26</v>
      </c>
      <c r="E30" s="66">
        <f>Spisak!X25</f>
        <v>42</v>
      </c>
      <c r="F30" s="66">
        <f>Spisak!Y25</f>
        <v>68</v>
      </c>
      <c r="G30" s="67" t="str">
        <f>Spisak!Z25&amp;OcjenaSlovima(Spisak!Z25)</f>
        <v>D (zadovoljava)</v>
      </c>
    </row>
    <row r="31" spans="1:7" ht="12.75" customHeight="1">
      <c r="A31" s="76">
        <v>24</v>
      </c>
      <c r="B31" s="77" t="str">
        <f>Spisak!B26</f>
        <v>14/2015</v>
      </c>
      <c r="C31" s="74" t="str">
        <f>Spisak!C26</f>
        <v>Kasalica Nebojša</v>
      </c>
      <c r="D31" s="66">
        <f>Spisak!W26</f>
        <v>0</v>
      </c>
      <c r="E31" s="66">
        <f>Spisak!X26</f>
        <v>0</v>
      </c>
      <c r="F31" s="66">
        <f>Spisak!Y26</f>
        <v>0</v>
      </c>
      <c r="G31" s="67" t="str">
        <f>Spisak!Z26&amp;OcjenaSlovima(Spisak!Z26)</f>
        <v>F (nedovoljan)</v>
      </c>
    </row>
    <row r="32" spans="1:7" ht="12.75" customHeight="1" thickBot="1">
      <c r="A32" s="86">
        <v>25</v>
      </c>
      <c r="B32" s="78" t="str">
        <f>Spisak!B27</f>
        <v>23/2011</v>
      </c>
      <c r="C32" s="75" t="str">
        <f>Spisak!C27</f>
        <v>Ćorac Jelena</v>
      </c>
      <c r="D32" s="68">
        <f>Spisak!W27</f>
        <v>0</v>
      </c>
      <c r="E32" s="68">
        <f>Spisak!X27</f>
        <v>0</v>
      </c>
      <c r="F32" s="68">
        <f>Spisak!Y27</f>
        <v>0</v>
      </c>
      <c r="G32" s="69" t="str">
        <f>Spisak!Z27&amp;OcjenaSlovima(Spisak!Z27)</f>
        <v>F (nedovoljan)</v>
      </c>
    </row>
    <row r="34" spans="1:7" ht="12.75">
      <c r="A34" s="127" t="s">
        <v>156</v>
      </c>
      <c r="B34" s="127"/>
      <c r="C34" s="127"/>
      <c r="G34" s="84" t="s">
        <v>9</v>
      </c>
    </row>
    <row r="37" spans="6:7" ht="12.75">
      <c r="F37" s="40"/>
      <c r="G37" s="40"/>
    </row>
    <row r="39" ht="12.75">
      <c r="G39" s="84" t="s">
        <v>101</v>
      </c>
    </row>
  </sheetData>
  <sheetProtection/>
  <mergeCells count="12">
    <mergeCell ref="D6:F6"/>
    <mergeCell ref="G6:G7"/>
    <mergeCell ref="A34:C34"/>
    <mergeCell ref="A1:G1"/>
    <mergeCell ref="A2:G2"/>
    <mergeCell ref="A3:C3"/>
    <mergeCell ref="D3:G3"/>
    <mergeCell ref="A4:C4"/>
    <mergeCell ref="D4:G4"/>
    <mergeCell ref="A6:A7"/>
    <mergeCell ref="B6:B7"/>
    <mergeCell ref="C6:C7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42" t="s">
        <v>54</v>
      </c>
    </row>
    <row r="2" ht="16.5" customHeight="1">
      <c r="A2" s="42" t="s">
        <v>162</v>
      </c>
    </row>
    <row r="3" ht="16.5" customHeight="1">
      <c r="A3" s="42" t="s">
        <v>91</v>
      </c>
    </row>
    <row r="4" ht="16.5" customHeight="1">
      <c r="A4" s="42" t="s">
        <v>161</v>
      </c>
    </row>
    <row r="5" ht="16.5" customHeight="1">
      <c r="A5" s="42" t="s">
        <v>157</v>
      </c>
    </row>
    <row r="6" ht="16.5" customHeight="1">
      <c r="A6" s="42" t="s">
        <v>92</v>
      </c>
    </row>
    <row r="8" spans="1:19" ht="19.5" customHeight="1">
      <c r="A8" s="133" t="s">
        <v>55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19.5" customHeight="1">
      <c r="A9" s="134" t="s">
        <v>56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19.5" customHeight="1">
      <c r="A10" s="134" t="s">
        <v>158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ht="13.5" thickBot="1"/>
    <row r="12" spans="1:19" ht="30" customHeight="1">
      <c r="A12" s="114" t="s">
        <v>57</v>
      </c>
      <c r="B12" s="108" t="s">
        <v>58</v>
      </c>
      <c r="C12" s="108" t="s">
        <v>59</v>
      </c>
      <c r="D12" s="108" t="s">
        <v>60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 t="s">
        <v>68</v>
      </c>
      <c r="Q12" s="108"/>
      <c r="R12" s="108"/>
      <c r="S12" s="111"/>
    </row>
    <row r="13" spans="1:19" ht="12.75">
      <c r="A13" s="115"/>
      <c r="B13" s="109"/>
      <c r="C13" s="109"/>
      <c r="D13" s="109" t="s">
        <v>61</v>
      </c>
      <c r="E13" s="109"/>
      <c r="F13" s="109" t="s">
        <v>62</v>
      </c>
      <c r="G13" s="109"/>
      <c r="H13" s="109" t="s">
        <v>63</v>
      </c>
      <c r="I13" s="109"/>
      <c r="J13" s="109" t="s">
        <v>64</v>
      </c>
      <c r="K13" s="109"/>
      <c r="L13" s="109" t="s">
        <v>65</v>
      </c>
      <c r="M13" s="109"/>
      <c r="N13" s="109" t="s">
        <v>66</v>
      </c>
      <c r="O13" s="109"/>
      <c r="P13" s="109" t="s">
        <v>69</v>
      </c>
      <c r="Q13" s="109"/>
      <c r="R13" s="109" t="s">
        <v>70</v>
      </c>
      <c r="S13" s="112"/>
    </row>
    <row r="14" spans="1:19" ht="13.5" thickBot="1">
      <c r="A14" s="116"/>
      <c r="B14" s="110"/>
      <c r="C14" s="110"/>
      <c r="D14" s="82" t="s">
        <v>57</v>
      </c>
      <c r="E14" s="82" t="s">
        <v>67</v>
      </c>
      <c r="F14" s="82" t="s">
        <v>57</v>
      </c>
      <c r="G14" s="82" t="s">
        <v>67</v>
      </c>
      <c r="H14" s="82" t="s">
        <v>57</v>
      </c>
      <c r="I14" s="82" t="s">
        <v>67</v>
      </c>
      <c r="J14" s="82" t="s">
        <v>57</v>
      </c>
      <c r="K14" s="82" t="s">
        <v>67</v>
      </c>
      <c r="L14" s="82" t="s">
        <v>57</v>
      </c>
      <c r="M14" s="82" t="s">
        <v>67</v>
      </c>
      <c r="N14" s="82" t="s">
        <v>57</v>
      </c>
      <c r="O14" s="82" t="s">
        <v>67</v>
      </c>
      <c r="P14" s="82" t="s">
        <v>57</v>
      </c>
      <c r="Q14" s="82" t="s">
        <v>67</v>
      </c>
      <c r="R14" s="82" t="s">
        <v>57</v>
      </c>
      <c r="S14" s="83" t="s">
        <v>67</v>
      </c>
    </row>
    <row r="15" spans="1:19" ht="30" customHeight="1" thickBot="1">
      <c r="A15" s="43">
        <v>1</v>
      </c>
      <c r="B15" s="44" t="s">
        <v>98</v>
      </c>
      <c r="C15" s="44">
        <f>P15+R15</f>
        <v>25</v>
      </c>
      <c r="D15" s="44">
        <f>COUNTIF(Spisak!Z3:Z27,"=A")</f>
        <v>5</v>
      </c>
      <c r="E15" s="44">
        <f>ROUND(100*D15/C15,1)</f>
        <v>20</v>
      </c>
      <c r="F15" s="44">
        <f>COUNTIF(Spisak!Z3:Z27,"=B")</f>
        <v>5</v>
      </c>
      <c r="G15" s="44">
        <f>ROUND(100*F15/C15,1)</f>
        <v>20</v>
      </c>
      <c r="H15" s="44">
        <f>COUNTIF(Spisak!Z3:Z27,"=C")</f>
        <v>3</v>
      </c>
      <c r="I15" s="44">
        <f>ROUND(100*H15/C15,1)</f>
        <v>12</v>
      </c>
      <c r="J15" s="44">
        <f>COUNTIF(Spisak!Z3:Z27,"=D")</f>
        <v>4</v>
      </c>
      <c r="K15" s="44">
        <f>ROUND(100*J15/C15,1)</f>
        <v>16</v>
      </c>
      <c r="L15" s="44">
        <f>COUNTIF(Spisak!Z3:Z27,"=E")</f>
        <v>3</v>
      </c>
      <c r="M15" s="44">
        <f>ROUND(100*L15/C15,1)</f>
        <v>12</v>
      </c>
      <c r="N15" s="44">
        <f>COUNTIF(Spisak!Z3:Z27,"=F")</f>
        <v>5</v>
      </c>
      <c r="O15" s="44">
        <f>MAX(0,100-E15-G15-I15-K15-M15)</f>
        <v>20</v>
      </c>
      <c r="P15" s="44">
        <f>D15+F15+H15+J15+L15</f>
        <v>20</v>
      </c>
      <c r="Q15" s="44">
        <f>ROUND(100*P15/C15,1)</f>
        <v>80</v>
      </c>
      <c r="R15" s="44">
        <f>N15</f>
        <v>5</v>
      </c>
      <c r="S15" s="45">
        <f>O15</f>
        <v>20</v>
      </c>
    </row>
    <row r="19" spans="16:19" ht="12.75">
      <c r="P19" s="40"/>
      <c r="Q19" s="40"/>
      <c r="R19" s="40"/>
      <c r="S19" s="40"/>
    </row>
    <row r="20" ht="12.75">
      <c r="S20" s="84" t="s">
        <v>100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Ivanović</dc:creator>
  <cp:keywords/>
  <dc:description/>
  <cp:lastModifiedBy>User</cp:lastModifiedBy>
  <cp:lastPrinted>2019-09-13T20:28:55Z</cp:lastPrinted>
  <dcterms:created xsi:type="dcterms:W3CDTF">1999-11-01T09:35:38Z</dcterms:created>
  <dcterms:modified xsi:type="dcterms:W3CDTF">2021-06-15T11:18:26Z</dcterms:modified>
  <cp:category/>
  <cp:version/>
  <cp:contentType/>
  <cp:contentStatus/>
</cp:coreProperties>
</file>